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Indikatoren\"/>
    </mc:Choice>
  </mc:AlternateContent>
  <xr:revisionPtr revIDLastSave="0" documentId="13_ncr:1_{DA8092E6-4089-4584-A053-761A5C3F22E2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Geburten und Fruchtbarkeit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52" i="1"/>
  <c r="A51" i="1"/>
  <c r="A46" i="1"/>
  <c r="A40" i="1"/>
  <c r="A34" i="1"/>
  <c r="A28" i="1"/>
  <c r="A22" i="1"/>
  <c r="A16" i="1"/>
  <c r="A56" i="1"/>
  <c r="A55" i="1"/>
  <c r="A49" i="1"/>
  <c r="A48" i="1"/>
  <c r="A43" i="1"/>
  <c r="A42" i="1"/>
  <c r="A37" i="1"/>
  <c r="A36" i="1"/>
  <c r="A31" i="1"/>
  <c r="A30" i="1"/>
  <c r="A25" i="1"/>
  <c r="A24" i="1"/>
  <c r="A19" i="1"/>
  <c r="A18" i="1"/>
  <c r="A13" i="1"/>
  <c r="A12" i="1"/>
  <c r="A10" i="1"/>
  <c r="A9" i="1"/>
  <c r="A7" i="1"/>
</calcChain>
</file>

<file path=xl/sharedStrings.xml><?xml version="1.0" encoding="utf-8"?>
<sst xmlns="http://schemas.openxmlformats.org/spreadsheetml/2006/main" count="130" uniqueCount="77">
  <si>
    <t>Graubünden</t>
  </si>
  <si>
    <t>Schweiz</t>
  </si>
  <si>
    <t>Zusammengefasste Geburtenziffer*</t>
  </si>
  <si>
    <t>* entspricht der durchschnittlichen Anzahl Kinder, die eine Frau im Verlauf ihres Lebens zur Welt bringen würde, wenn die altersspezifischen Fruchtbarkeitsverhältnisse eines bestimmten Kalenderjahres zukünftig konstant bleiben würden.</t>
  </si>
  <si>
    <t>Durchschnittsalter der Mütter bei Geburt</t>
  </si>
  <si>
    <t>Anteil der nicht ehelichen Lebendgeburten (in %)</t>
  </si>
  <si>
    <t>Rohe Geburtenziffer (Lebendgeburten je 1000 Einwohner)</t>
  </si>
  <si>
    <t>Geschlechterverhältnis bei Geburt (Knaben je 100 Mädchen)</t>
  </si>
  <si>
    <t>Durchschnittsalter der verheirateten Mütter bei Erstgeburt</t>
  </si>
  <si>
    <t>Durchschnittsalter des Vaters bei Geburt</t>
  </si>
  <si>
    <t>…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</si>
  <si>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</si>
  <si>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</si>
  <si>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</si>
  <si>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</si>
  <si>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</si>
  <si>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</si>
  <si>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</si>
  <si>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</si>
  <si>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</si>
  <si>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</si>
  <si>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</si>
  <si>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</si>
  <si>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</si>
  <si>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</si>
  <si>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</si>
  <si>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</si>
  <si>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</si>
  <si>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</si>
  <si>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</si>
  <si>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</si>
  <si>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</si>
  <si>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Grischun</t>
  </si>
  <si>
    <t>Grigioni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</si>
  <si>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</si>
  <si>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</si>
  <si>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</si>
  <si>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</si>
  <si>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</si>
  <si>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</si>
  <si>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&lt;ZeilenTitel_1.1&gt;</t>
  </si>
  <si>
    <t>Quelle: BFS (BEVNAT, ESPOP, STATPOP)</t>
  </si>
  <si>
    <t>Funtauna: UST (BEVNAT, ESPOP, STATPOP)</t>
  </si>
  <si>
    <t>Fonte: UST (BEVNAT, ESPOP, STATPOP)</t>
  </si>
  <si>
    <t>Geburten und Fruchtbarkeit - Indikatoren seit 1981</t>
  </si>
  <si>
    <t>Svizzera</t>
  </si>
  <si>
    <t>Svizra</t>
  </si>
  <si>
    <t>Naschientschas e fritgaivladad - indicaturs dapi l'onn 1981</t>
  </si>
  <si>
    <t>Nascite e fertilità - indicatori dal 1981</t>
  </si>
  <si>
    <t>Tasso lordo di natalità (nati vivi per 1000 abitanti)</t>
  </si>
  <si>
    <t>Percentuale di nati vivi al di fuori del matrimonio (%)</t>
  </si>
  <si>
    <t>Rapporto tra i sessi alla nascita (maschi per 100 femmine)</t>
  </si>
  <si>
    <t>Età media delle madri alla nascita</t>
  </si>
  <si>
    <t>Età media del padre alla nascita</t>
  </si>
  <si>
    <t>Età media alla prima nascita delle madri sposate</t>
  </si>
  <si>
    <t>Tasso aggregato di natalità*</t>
  </si>
  <si>
    <t>Relaziun tranter las schlattainas tar la naschientscha (mats mintgamai 100 mattas)</t>
  </si>
  <si>
    <t>Cifra resumada da naschientschas*</t>
  </si>
  <si>
    <t>Vegliadetgna media da las mammas tar la naschientscha</t>
  </si>
  <si>
    <t>Vegliadetgna media da las mammas maridadas tar l'emprima naschientscha</t>
  </si>
  <si>
    <t>Dumber da naschientschas brut (naschientschas vivas mintgamai 1000 abitantas ed abitants)</t>
  </si>
  <si>
    <t>Quota da naschientschas vivas betg matrimonial (en %)</t>
  </si>
  <si>
    <t>Vegliadetgna media dal bab tar la naschientscha</t>
  </si>
  <si>
    <t>* correspunda a la media dal dumber d'uffants ch'ina dunna parturiss en il decurs da sia vita, sche las relaziuns da fritgaivladad d'in onn chalendar fissan constantas en il futur tenor vegliadetgna.</t>
  </si>
  <si>
    <t>* è il numero medio di figli che una donna avrebbe nel corso della sua vita se i rapporti di fertilità di un anno solare fossero costanti in futuro per età.</t>
  </si>
  <si>
    <t>&lt;ZeilenTitel_1.2&gt;</t>
  </si>
  <si>
    <t>Letztmals aktualisiert am: 25.09.2025</t>
  </si>
  <si>
    <t>Ultima actualisaziun: 25.09.2025</t>
  </si>
  <si>
    <t>Ulimo aggiornamento: 25.09.2025</t>
  </si>
  <si>
    <t>** Seit 2001 werden nur noch jene Ereignisse gezählt, bei denen die Bezugsperson einen ständigen Wohnsitz in der Schweiz hat.</t>
  </si>
  <si>
    <t>*** Ab 2010: Neue Definition der ständigen Wohnbevölkerung, die zusätzlich Personen im Asylprozess mit einer Gesamtaufenthaltsdauer von mindestens 12 Monaten umfasst.</t>
  </si>
  <si>
    <t>** Dal 2001 vengono conteggiati solo gli eventi per i quali la persona di riferimento ha avuto residenza permanente in Svizzera.</t>
  </si>
  <si>
    <t>** Dapi l'onn 2001 vegnan quintads mo pli quels eveniments, tar ils quals la persuna da referiment ha in domicil permanent en Svizra.</t>
  </si>
  <si>
    <t>*** A partir da l'onn 2010: Nova definiziun da la populaziun residenta permanenta che cumpiglia supplementarmain persunas en il process d'asil cun ina durada totala da la dimora d'almain 12 mais.</t>
  </si>
  <si>
    <t>*** Dal 2010: Nuova definizione di popolazione residente permanente, che comprende anche le persone nel processo d'asilo con una durata di dimora complessiva di almeno 12 mesi.</t>
  </si>
  <si>
    <t>2001 **</t>
  </si>
  <si>
    <t>2010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</si>
</sst>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#\ ##0\ ;\-#\ ###\ ##0\ ;\-\ ;@\ 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  <font>
      <b/>
      <i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6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165" fontId="6" fillId="2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164" fontId="2" fillId="3" borderId="5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/>
    <xf numFmtId="164" fontId="2" fillId="3" borderId="7" xfId="0" applyNumberFormat="1" applyFont="1" applyFill="1" applyBorder="1"/>
    <xf numFmtId="164" fontId="2" fillId="4" borderId="2" xfId="0" applyNumberFormat="1" applyFont="1" applyFill="1" applyBorder="1"/>
    <xf numFmtId="164" fontId="2" fillId="4" borderId="2" xfId="0" applyNumberFormat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2" fontId="2" fillId="4" borderId="2" xfId="0" applyNumberFormat="1" applyFont="1" applyFill="1" applyBorder="1" applyAlignment="1">
      <alignment horizontal="right"/>
    </xf>
    <xf numFmtId="2" fontId="2" fillId="4" borderId="3" xfId="0" applyNumberFormat="1" applyFont="1" applyFill="1" applyBorder="1" applyAlignment="1">
      <alignment horizontal="right"/>
    </xf>
    <xf numFmtId="2" fontId="2" fillId="2" borderId="5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  <xf numFmtId="164" fontId="2" fillId="4" borderId="8" xfId="0" applyNumberFormat="1" applyFont="1" applyFill="1" applyBorder="1"/>
    <xf numFmtId="164" fontId="2" fillId="3" borderId="9" xfId="0" applyNumberFormat="1" applyFont="1" applyFill="1" applyBorder="1"/>
    <xf numFmtId="164" fontId="2" fillId="4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right" vertical="center" wrapText="1"/>
    </xf>
    <xf numFmtId="2" fontId="2" fillId="4" borderId="8" xfId="0" applyNumberFormat="1" applyFont="1" applyFill="1" applyBorder="1"/>
    <xf numFmtId="2" fontId="2" fillId="3" borderId="9" xfId="0" applyNumberFormat="1" applyFont="1" applyFill="1" applyBorder="1"/>
    <xf numFmtId="0" fontId="10" fillId="5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 wrapText="1"/>
    </xf>
    <xf numFmtId="0" fontId="9" fillId="7" borderId="0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top" wrapText="1"/>
    </xf>
    <xf numFmtId="0" fontId="9" fillId="8" borderId="0" xfId="0" applyFont="1" applyFill="1" applyBorder="1" applyAlignment="1">
      <alignment wrapText="1"/>
    </xf>
    <xf numFmtId="0" fontId="2" fillId="4" borderId="12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left" vertical="center"/>
    </xf>
    <xf numFmtId="0" fontId="7" fillId="3" borderId="0" xfId="0" applyFont="1" applyFill="1"/>
    <xf numFmtId="0" fontId="14" fillId="2" borderId="0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center"/>
    </xf>
  </cellXfs>
  <cellStyles count="3">
    <cellStyle name="Normal_Feuil1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511175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0</xdr:row>
      <xdr:rowOff>19050</xdr:rowOff>
    </xdr:from>
    <xdr:to>
      <xdr:col>6</xdr:col>
      <xdr:colOff>657839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" name="Option Button 204" hidden="1">
                <a:extLst>
                  <a:ext uri="{63B3BB69-23CF-44E3-9099-C40C66FF867C}">
                    <a14:compatExt spid="_x0000_s1228"/>
                  </a:ext>
                  <a:ext uri="{FF2B5EF4-FFF2-40B4-BE49-F238E27FC236}">
                    <a16:creationId xmlns:a16="http://schemas.microsoft.com/office/drawing/2014/main" id="{00000000-0008-0000-0000-0000CC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" name="Option Button 205" hidden="1">
                <a:extLst>
                  <a:ext uri="{63B3BB69-23CF-44E3-9099-C40C66FF867C}">
                    <a14:compatExt spid="_x0000_s1229"/>
                  </a:ex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30" name="Option Button 206" hidden="1">
                <a:extLst>
                  <a:ext uri="{63B3BB69-23CF-44E3-9099-C40C66FF867C}">
                    <a14:compatExt spid="_x0000_s1230"/>
                  </a:ext>
                  <a:ext uri="{FF2B5EF4-FFF2-40B4-BE49-F238E27FC236}">
                    <a16:creationId xmlns:a16="http://schemas.microsoft.com/office/drawing/2014/main" id="{00000000-0008-0000-0000-0000CE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56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43.140625" style="1" customWidth="1"/>
    <col min="2" max="2" width="11.42578125" style="1"/>
    <col min="3" max="3" width="12.28515625" style="1" customWidth="1"/>
    <col min="4" max="6" width="11.42578125" style="1"/>
    <col min="7" max="7" width="12.28515625" style="1" customWidth="1"/>
    <col min="8" max="8" width="12.140625" style="1" customWidth="1"/>
    <col min="9" max="16384" width="11.42578125" style="1"/>
  </cols>
  <sheetData>
    <row r="2" spans="1:45" ht="15.75" x14ac:dyDescent="0.25">
      <c r="B2" s="2"/>
    </row>
    <row r="3" spans="1:45" ht="15.75" x14ac:dyDescent="0.25">
      <c r="B3" s="2"/>
    </row>
    <row r="4" spans="1:45" ht="15.75" x14ac:dyDescent="0.25">
      <c r="B4" s="2"/>
    </row>
    <row r="5" spans="1:45" s="3" customFormat="1" x14ac:dyDescent="0.2"/>
    <row r="6" spans="1:45" ht="7.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45" s="3" customFormat="1" ht="15.75" x14ac:dyDescent="0.2">
      <c r="A7" s="53" t="str">
        <f>VLOOKUP("&lt;Fachbereich&gt;",Uebersetzungen!$B$3:$E$31,Uebersetzungen!$B$2+1,FALSE)</f>
        <v>Daten &amp; Statistik</v>
      </c>
      <c r="B7" s="53"/>
      <c r="C7" s="53"/>
      <c r="D7" s="53"/>
      <c r="E7" s="4"/>
      <c r="F7" s="4"/>
      <c r="G7" s="4"/>
      <c r="H7" s="4"/>
      <c r="I7" s="4"/>
    </row>
    <row r="8" spans="1:45" s="3" customFormat="1" ht="15" x14ac:dyDescent="0.2">
      <c r="A8" s="5"/>
      <c r="B8" s="4"/>
      <c r="C8" s="4"/>
      <c r="D8" s="4"/>
      <c r="E8" s="4"/>
      <c r="F8" s="4"/>
      <c r="G8" s="4"/>
      <c r="H8" s="4"/>
      <c r="I8" s="4"/>
    </row>
    <row r="9" spans="1:45" s="3" customFormat="1" ht="38.25" customHeight="1" x14ac:dyDescent="0.2">
      <c r="A9" s="54" t="str">
        <f>VLOOKUP("&lt;Titel&gt;",Uebersetzungen!$B$3:$E$31,Uebersetzungen!$B$2+1,FALSE)</f>
        <v>Geburten und Fruchtbarkeit - Indikatoren seit 1981</v>
      </c>
      <c r="B9" s="54"/>
      <c r="C9" s="54"/>
      <c r="D9" s="54"/>
      <c r="E9" s="54"/>
      <c r="F9" s="54"/>
      <c r="G9" s="54"/>
      <c r="H9" s="4"/>
      <c r="I9" s="4"/>
    </row>
    <row r="10" spans="1:45" s="3" customFormat="1" ht="17.25" customHeight="1" x14ac:dyDescent="0.2">
      <c r="A10" s="52" t="str">
        <f>VLOOKUP("&lt;Zeilentitel_1&gt;",Uebersetzungen!$B$3:$E$331,Uebersetzungen!$B$2+1,FALSE)</f>
        <v>Rohe Geburtenziffer (Lebendgeburten je 1000 Einwohner)</v>
      </c>
    </row>
    <row r="11" spans="1:45" s="3" customFormat="1" x14ac:dyDescent="0.2">
      <c r="A11" s="52"/>
      <c r="B11" s="7">
        <v>1981</v>
      </c>
      <c r="C11" s="7">
        <v>1982</v>
      </c>
      <c r="D11" s="7">
        <v>1983</v>
      </c>
      <c r="E11" s="7">
        <v>1984</v>
      </c>
      <c r="F11" s="7">
        <v>1985</v>
      </c>
      <c r="G11" s="7">
        <v>1986</v>
      </c>
      <c r="H11" s="7">
        <v>1987</v>
      </c>
      <c r="I11" s="7">
        <v>1988</v>
      </c>
      <c r="J11" s="7">
        <v>1989</v>
      </c>
      <c r="K11" s="7">
        <v>1990</v>
      </c>
      <c r="L11" s="7">
        <v>1991</v>
      </c>
      <c r="M11" s="7">
        <v>1992</v>
      </c>
      <c r="N11" s="7">
        <v>1993</v>
      </c>
      <c r="O11" s="7">
        <v>1994</v>
      </c>
      <c r="P11" s="7">
        <v>1995</v>
      </c>
      <c r="Q11" s="7">
        <v>1996</v>
      </c>
      <c r="R11" s="7">
        <v>1997</v>
      </c>
      <c r="S11" s="7">
        <v>1998</v>
      </c>
      <c r="T11" s="7">
        <v>1999</v>
      </c>
      <c r="U11" s="7">
        <v>2000</v>
      </c>
      <c r="V11" s="7" t="s">
        <v>75</v>
      </c>
      <c r="W11" s="7">
        <v>2002</v>
      </c>
      <c r="X11" s="7">
        <v>2003</v>
      </c>
      <c r="Y11" s="7">
        <v>2004</v>
      </c>
      <c r="Z11" s="7">
        <v>2005</v>
      </c>
      <c r="AA11" s="7">
        <v>2006</v>
      </c>
      <c r="AB11" s="7">
        <v>2007</v>
      </c>
      <c r="AC11" s="7">
        <v>2008</v>
      </c>
      <c r="AD11" s="7">
        <v>2009</v>
      </c>
      <c r="AE11" s="7" t="s">
        <v>76</v>
      </c>
      <c r="AF11" s="7">
        <v>2011</v>
      </c>
      <c r="AG11" s="7">
        <v>2012</v>
      </c>
      <c r="AH11" s="31">
        <v>2013</v>
      </c>
      <c r="AI11" s="7">
        <v>2014</v>
      </c>
      <c r="AJ11" s="7">
        <v>2015</v>
      </c>
      <c r="AK11" s="7">
        <v>2016</v>
      </c>
      <c r="AL11" s="7">
        <v>2017</v>
      </c>
      <c r="AM11" s="7">
        <v>2018</v>
      </c>
      <c r="AN11" s="7">
        <v>2019</v>
      </c>
      <c r="AO11" s="7">
        <v>2020</v>
      </c>
      <c r="AP11" s="7">
        <v>2021</v>
      </c>
      <c r="AQ11" s="7">
        <v>2022</v>
      </c>
      <c r="AR11" s="7">
        <v>2023</v>
      </c>
      <c r="AS11" s="7">
        <v>2024</v>
      </c>
    </row>
    <row r="12" spans="1:45" s="3" customFormat="1" x14ac:dyDescent="0.2">
      <c r="A12" s="48" t="str">
        <f>VLOOKUP("&lt;ZeilenTitel_1.1&gt;",Uebersetzungen!$B$3:$E$331,Uebersetzungen!$B$2+1,FALSE)</f>
        <v>Graubünden</v>
      </c>
      <c r="B12" s="8">
        <v>13.136359987000001</v>
      </c>
      <c r="C12" s="9">
        <v>12.757292509999999</v>
      </c>
      <c r="D12" s="9">
        <v>12.960599046</v>
      </c>
      <c r="E12" s="9">
        <v>13.108830668</v>
      </c>
      <c r="F12" s="9">
        <v>13.03158328</v>
      </c>
      <c r="G12" s="9">
        <v>13.044892256000001</v>
      </c>
      <c r="H12" s="9">
        <v>12.978137982</v>
      </c>
      <c r="I12" s="9">
        <v>13.544327977</v>
      </c>
      <c r="J12" s="10">
        <v>13.487201406000001</v>
      </c>
      <c r="K12" s="10">
        <v>13.198986506000001</v>
      </c>
      <c r="L12" s="10">
        <v>13.399310892999999</v>
      </c>
      <c r="M12" s="10">
        <v>13.677606503</v>
      </c>
      <c r="N12" s="10">
        <v>12.612712286000001</v>
      </c>
      <c r="O12" s="10">
        <v>11.396260193</v>
      </c>
      <c r="P12" s="10">
        <v>11.554593424</v>
      </c>
      <c r="Q12" s="10">
        <v>11.717698248</v>
      </c>
      <c r="R12" s="10">
        <v>10.827295758</v>
      </c>
      <c r="S12" s="10">
        <v>10.969098328999999</v>
      </c>
      <c r="T12" s="10">
        <v>10.889643026</v>
      </c>
      <c r="U12" s="10">
        <v>10.779720617000001</v>
      </c>
      <c r="V12" s="10">
        <v>9.5144250961000001</v>
      </c>
      <c r="W12" s="10">
        <v>8.8553730136999995</v>
      </c>
      <c r="X12" s="10">
        <v>9.0547466385999993</v>
      </c>
      <c r="Y12" s="10">
        <v>8.8516810195000009</v>
      </c>
      <c r="Z12" s="10">
        <v>8.1289135025999997</v>
      </c>
      <c r="AA12" s="10">
        <v>8.1535180328999992</v>
      </c>
      <c r="AB12" s="10">
        <v>8.4826686189</v>
      </c>
      <c r="AC12" s="10">
        <v>8.4150511910999999</v>
      </c>
      <c r="AD12" s="25">
        <v>8.4626602756999993</v>
      </c>
      <c r="AE12" s="25">
        <v>8.3252782887999999</v>
      </c>
      <c r="AF12" s="25">
        <v>8.9324342178999991</v>
      </c>
      <c r="AG12" s="25">
        <v>8.4945314839999995</v>
      </c>
      <c r="AH12" s="25">
        <v>9.0722306938999999</v>
      </c>
      <c r="AI12" s="25">
        <v>9.2261638245000004</v>
      </c>
      <c r="AJ12" s="25">
        <v>8.9070971423999996</v>
      </c>
      <c r="AK12" s="25">
        <v>9.1637913538000006</v>
      </c>
      <c r="AL12" s="25">
        <v>8.6587530789000002</v>
      </c>
      <c r="AM12" s="25">
        <v>9.0545011318126409</v>
      </c>
      <c r="AN12" s="25">
        <v>8.2033215903371914</v>
      </c>
      <c r="AO12" s="25">
        <v>8.2031083617084715</v>
      </c>
      <c r="AP12" s="25">
        <v>8.9321297624740961</v>
      </c>
      <c r="AQ12" s="25">
        <v>8.1254920601910303</v>
      </c>
      <c r="AR12" s="11">
        <v>7.54983727106272</v>
      </c>
      <c r="AS12" s="11">
        <v>7.3182718368181092</v>
      </c>
    </row>
    <row r="13" spans="1:45" s="3" customFormat="1" x14ac:dyDescent="0.2">
      <c r="A13" s="49" t="str">
        <f>VLOOKUP("&lt;ZeilenTitel_1.2&gt;",Uebersetzungen!$B$3:$E$331,Uebersetzungen!$B$2+1,FALSE)</f>
        <v>Schweiz</v>
      </c>
      <c r="B13" s="12">
        <v>11.606256333999999</v>
      </c>
      <c r="C13" s="13">
        <v>11.721542488000001</v>
      </c>
      <c r="D13" s="13">
        <v>11.475555924</v>
      </c>
      <c r="E13" s="13">
        <v>11.597573063</v>
      </c>
      <c r="F13" s="13">
        <v>11.542469158999999</v>
      </c>
      <c r="G13" s="13">
        <v>11.734091826</v>
      </c>
      <c r="H13" s="13">
        <v>11.688884536</v>
      </c>
      <c r="I13" s="13">
        <v>12.185694545</v>
      </c>
      <c r="J13" s="14">
        <v>12.213190125000001</v>
      </c>
      <c r="K13" s="14">
        <v>12.505301855000001</v>
      </c>
      <c r="L13" s="14">
        <v>12.676509736</v>
      </c>
      <c r="M13" s="14">
        <v>12.640785273000001</v>
      </c>
      <c r="N13" s="14">
        <v>12.072470567</v>
      </c>
      <c r="O13" s="14">
        <v>11.864803015</v>
      </c>
      <c r="P13" s="14">
        <v>11.675423151</v>
      </c>
      <c r="Q13" s="14">
        <v>11.737662458999999</v>
      </c>
      <c r="R13" s="14">
        <v>11.367621464000001</v>
      </c>
      <c r="S13" s="14">
        <v>11.103934991999999</v>
      </c>
      <c r="T13" s="14">
        <v>10.975377769</v>
      </c>
      <c r="U13" s="14">
        <v>10.920833768</v>
      </c>
      <c r="V13" s="14">
        <v>10.003947889000001</v>
      </c>
      <c r="W13" s="14">
        <v>9.9347211999000002</v>
      </c>
      <c r="X13" s="14">
        <v>9.7898869628000007</v>
      </c>
      <c r="Y13" s="14">
        <v>9.8898103908999992</v>
      </c>
      <c r="Z13" s="14">
        <v>9.8025901437999998</v>
      </c>
      <c r="AA13" s="14">
        <v>9.8037997390000005</v>
      </c>
      <c r="AB13" s="14">
        <v>9.8652954257999994</v>
      </c>
      <c r="AC13" s="14">
        <v>10.028013739</v>
      </c>
      <c r="AD13" s="26">
        <v>10.109465184999999</v>
      </c>
      <c r="AE13" s="26">
        <v>10.260820891</v>
      </c>
      <c r="AF13" s="26">
        <v>10.212833075000001</v>
      </c>
      <c r="AG13" s="26">
        <v>10.274531468999999</v>
      </c>
      <c r="AH13" s="26">
        <v>10.227156202</v>
      </c>
      <c r="AI13" s="26">
        <v>10.415271824</v>
      </c>
      <c r="AJ13" s="26">
        <v>10.450961292000001</v>
      </c>
      <c r="AK13" s="26">
        <v>10.495575361</v>
      </c>
      <c r="AL13" s="26">
        <v>10.338695479</v>
      </c>
      <c r="AM13" s="26">
        <v>10.318018620023881</v>
      </c>
      <c r="AN13" s="26">
        <v>10.048884701140954</v>
      </c>
      <c r="AO13" s="26">
        <v>9.9458606175280373</v>
      </c>
      <c r="AP13" s="26">
        <v>10.298527361365393</v>
      </c>
      <c r="AQ13" s="26">
        <v>9.3847754517215733</v>
      </c>
      <c r="AR13" s="15">
        <v>9.0027682522368107</v>
      </c>
      <c r="AS13" s="15">
        <v>8.6886974043104956</v>
      </c>
    </row>
    <row r="14" spans="1:45" s="3" customFormat="1" x14ac:dyDescent="0.2"/>
    <row r="16" spans="1:45" ht="12.75" customHeight="1" x14ac:dyDescent="0.2">
      <c r="A16" s="52" t="str">
        <f>VLOOKUP("&lt;Zeilentitel_2&gt;",Uebersetzungen!$B$3:$E$331,Uebersetzungen!$B$2+1,FALSE)</f>
        <v>Anteil der nicht ehelichen Lebendgeburten (in %)</v>
      </c>
    </row>
    <row r="17" spans="1:45" x14ac:dyDescent="0.2">
      <c r="A17" s="52"/>
      <c r="B17" s="7">
        <v>1981</v>
      </c>
      <c r="C17" s="7">
        <v>1982</v>
      </c>
      <c r="D17" s="7">
        <v>1983</v>
      </c>
      <c r="E17" s="7">
        <v>1984</v>
      </c>
      <c r="F17" s="7">
        <v>1985</v>
      </c>
      <c r="G17" s="7">
        <v>1986</v>
      </c>
      <c r="H17" s="7">
        <v>1987</v>
      </c>
      <c r="I17" s="7">
        <v>1988</v>
      </c>
      <c r="J17" s="7">
        <v>1989</v>
      </c>
      <c r="K17" s="7">
        <v>1990</v>
      </c>
      <c r="L17" s="7">
        <v>1991</v>
      </c>
      <c r="M17" s="7">
        <v>1992</v>
      </c>
      <c r="N17" s="7">
        <v>1993</v>
      </c>
      <c r="O17" s="7">
        <v>1994</v>
      </c>
      <c r="P17" s="7">
        <v>1995</v>
      </c>
      <c r="Q17" s="7">
        <v>1996</v>
      </c>
      <c r="R17" s="7">
        <v>1997</v>
      </c>
      <c r="S17" s="7">
        <v>1998</v>
      </c>
      <c r="T17" s="7">
        <v>1999</v>
      </c>
      <c r="U17" s="7">
        <v>2000</v>
      </c>
      <c r="V17" s="7">
        <v>2001</v>
      </c>
      <c r="W17" s="7">
        <v>2002</v>
      </c>
      <c r="X17" s="7">
        <v>2003</v>
      </c>
      <c r="Y17" s="7">
        <v>2004</v>
      </c>
      <c r="Z17" s="7">
        <v>2005</v>
      </c>
      <c r="AA17" s="7">
        <v>2006</v>
      </c>
      <c r="AB17" s="7">
        <v>2007</v>
      </c>
      <c r="AC17" s="7">
        <v>2008</v>
      </c>
      <c r="AD17" s="7">
        <v>2009</v>
      </c>
      <c r="AE17" s="7">
        <v>2010</v>
      </c>
      <c r="AF17" s="7">
        <v>2011</v>
      </c>
      <c r="AG17" s="7">
        <v>2012</v>
      </c>
      <c r="AH17" s="31">
        <v>2013</v>
      </c>
      <c r="AI17" s="7">
        <v>2014</v>
      </c>
      <c r="AJ17" s="7">
        <v>2015</v>
      </c>
      <c r="AK17" s="7">
        <v>2016</v>
      </c>
      <c r="AL17" s="7">
        <v>2017</v>
      </c>
      <c r="AM17" s="7">
        <v>2018</v>
      </c>
      <c r="AN17" s="7">
        <v>2019</v>
      </c>
      <c r="AO17" s="7">
        <v>2020</v>
      </c>
      <c r="AP17" s="7">
        <v>2021</v>
      </c>
      <c r="AQ17" s="7">
        <v>2022</v>
      </c>
      <c r="AR17" s="7">
        <v>2023</v>
      </c>
      <c r="AS17" s="7">
        <v>2024</v>
      </c>
    </row>
    <row r="18" spans="1:45" x14ac:dyDescent="0.2">
      <c r="A18" s="48" t="str">
        <f>VLOOKUP("&lt;ZeilenTitel_1.1&gt;",Uebersetzungen!$B$3:$E$331,Uebersetzungen!$B$2+1,FALSE)</f>
        <v>Graubünden</v>
      </c>
      <c r="B18" s="16">
        <v>5.0305594734000003</v>
      </c>
      <c r="C18" s="10">
        <v>6.6826923077</v>
      </c>
      <c r="D18" s="10">
        <v>5.1837888783999997</v>
      </c>
      <c r="E18" s="10">
        <v>5.1508120650000002</v>
      </c>
      <c r="F18" s="10">
        <v>6.2238736647000001</v>
      </c>
      <c r="G18" s="10">
        <v>5.2631578947</v>
      </c>
      <c r="H18" s="10">
        <v>5.2193995381000002</v>
      </c>
      <c r="I18" s="10">
        <v>6.2141912737</v>
      </c>
      <c r="J18" s="10">
        <v>4.8415492958000002</v>
      </c>
      <c r="K18" s="10">
        <v>6.2053571428999996</v>
      </c>
      <c r="L18" s="10">
        <v>5.5437100212999999</v>
      </c>
      <c r="M18" s="10">
        <v>5.8775174680999998</v>
      </c>
      <c r="N18" s="10">
        <v>6.8421052631999997</v>
      </c>
      <c r="O18" s="10">
        <v>5.4118773946000003</v>
      </c>
      <c r="P18" s="10">
        <v>6.5105386417000002</v>
      </c>
      <c r="Q18" s="10">
        <v>6.1121323528999998</v>
      </c>
      <c r="R18" s="10">
        <v>7.5012419274999997</v>
      </c>
      <c r="S18" s="10">
        <v>7.9411764706000003</v>
      </c>
      <c r="T18" s="10">
        <v>9.516765286</v>
      </c>
      <c r="U18" s="10">
        <v>11.88463451</v>
      </c>
      <c r="V18" s="10">
        <v>10.865874363</v>
      </c>
      <c r="W18" s="10">
        <v>12.287104622999999</v>
      </c>
      <c r="X18" s="10">
        <v>12.196566015</v>
      </c>
      <c r="Y18" s="10">
        <v>12.530120481999999</v>
      </c>
      <c r="Z18" s="10">
        <v>13.678010471</v>
      </c>
      <c r="AA18" s="10">
        <v>17.090671884999999</v>
      </c>
      <c r="AB18" s="10">
        <v>16.948092557999999</v>
      </c>
      <c r="AC18" s="10">
        <v>17.658108953999999</v>
      </c>
      <c r="AD18" s="25">
        <v>18.653489809</v>
      </c>
      <c r="AE18" s="25">
        <v>20.037453184</v>
      </c>
      <c r="AF18" s="25">
        <v>19.025522041999999</v>
      </c>
      <c r="AG18" s="25">
        <v>20.425531915000001</v>
      </c>
      <c r="AH18" s="25">
        <v>19.784580499</v>
      </c>
      <c r="AI18" s="25">
        <v>22.351636161999998</v>
      </c>
      <c r="AJ18" s="25">
        <v>20.537757437</v>
      </c>
      <c r="AK18" s="25">
        <v>21.926910298999999</v>
      </c>
      <c r="AL18" s="25">
        <v>24.649532709999999</v>
      </c>
      <c r="AM18" s="25">
        <v>24.581939799331103</v>
      </c>
      <c r="AN18" s="25">
        <v>25.030674846625768</v>
      </c>
      <c r="AO18" s="25">
        <v>26.450824679291387</v>
      </c>
      <c r="AP18" s="25">
        <v>27.774679308421639</v>
      </c>
      <c r="AQ18" s="25">
        <v>26.751980499695311</v>
      </c>
      <c r="AR18" s="11">
        <v>28.023407022106632</v>
      </c>
      <c r="AS18" s="11">
        <v>27.726063829787233</v>
      </c>
    </row>
    <row r="19" spans="1:45" x14ac:dyDescent="0.2">
      <c r="A19" s="49" t="str">
        <f>VLOOKUP("&lt;ZeilenTitel_1.2&gt;",Uebersetzungen!$B$3:$E$331,Uebersetzungen!$B$2+1,FALSE)</f>
        <v>Schweiz</v>
      </c>
      <c r="B19" s="12">
        <v>5.1541079636999996</v>
      </c>
      <c r="C19" s="13">
        <v>5.5448769287999999</v>
      </c>
      <c r="D19" s="13">
        <v>5.4114229082999996</v>
      </c>
      <c r="E19" s="13">
        <v>5.6578771248999997</v>
      </c>
      <c r="F19" s="13">
        <v>5.6250334744000003</v>
      </c>
      <c r="G19" s="13">
        <v>5.6747903564</v>
      </c>
      <c r="H19" s="13">
        <v>5.8545193124999999</v>
      </c>
      <c r="I19" s="13">
        <v>6.0850084012999996</v>
      </c>
      <c r="J19" s="14">
        <v>5.9177137226000003</v>
      </c>
      <c r="K19" s="14">
        <v>6.1246857837000004</v>
      </c>
      <c r="L19" s="14">
        <v>6.5185614849000002</v>
      </c>
      <c r="M19" s="14">
        <v>6.2225290529999997</v>
      </c>
      <c r="N19" s="14">
        <v>6.2737279435</v>
      </c>
      <c r="O19" s="14">
        <v>6.4401060496999998</v>
      </c>
      <c r="P19" s="14">
        <v>6.7600939137999996</v>
      </c>
      <c r="Q19" s="14">
        <v>7.3487778139</v>
      </c>
      <c r="R19" s="14">
        <v>8.0673582844999991</v>
      </c>
      <c r="S19" s="14">
        <v>8.8297508518000001</v>
      </c>
      <c r="T19" s="14">
        <v>9.9823997550999994</v>
      </c>
      <c r="U19" s="14">
        <v>10.692344949000001</v>
      </c>
      <c r="V19" s="14">
        <v>11.170897019</v>
      </c>
      <c r="W19" s="14">
        <v>11.681313214999999</v>
      </c>
      <c r="X19" s="14">
        <v>12.420665850000001</v>
      </c>
      <c r="Y19" s="14">
        <v>13.279603733</v>
      </c>
      <c r="Z19" s="14">
        <v>13.734688559</v>
      </c>
      <c r="AA19" s="14">
        <v>15.357566341</v>
      </c>
      <c r="AB19" s="14">
        <v>16.171772223000001</v>
      </c>
      <c r="AC19" s="14">
        <v>17.090662528999999</v>
      </c>
      <c r="AD19" s="26">
        <v>17.908693763999999</v>
      </c>
      <c r="AE19" s="26">
        <v>18.616266035999999</v>
      </c>
      <c r="AF19" s="26">
        <v>19.308731809000001</v>
      </c>
      <c r="AG19" s="26">
        <v>20.175502652999999</v>
      </c>
      <c r="AH19" s="26">
        <v>21.100917430999999</v>
      </c>
      <c r="AI19" s="26">
        <v>21.657462450000001</v>
      </c>
      <c r="AJ19" s="26">
        <v>22.864173568999998</v>
      </c>
      <c r="AK19" s="26">
        <v>24.219701193999999</v>
      </c>
      <c r="AL19" s="26">
        <v>25.204563920999998</v>
      </c>
      <c r="AM19" s="26">
        <v>25.698056937314316</v>
      </c>
      <c r="AN19" s="26">
        <v>26.47379659286079</v>
      </c>
      <c r="AO19" s="26">
        <v>27.652070675326488</v>
      </c>
      <c r="AP19" s="26">
        <v>28.497166569987954</v>
      </c>
      <c r="AQ19" s="26">
        <v>29.579585048135876</v>
      </c>
      <c r="AR19" s="15">
        <v>30.257172848145558</v>
      </c>
      <c r="AS19" s="15">
        <v>30.251993457370681</v>
      </c>
    </row>
    <row r="20" spans="1:45" x14ac:dyDescent="0.2">
      <c r="AA20" s="6"/>
    </row>
    <row r="21" spans="1:45" x14ac:dyDescent="0.2">
      <c r="AA21" s="6"/>
    </row>
    <row r="22" spans="1:45" ht="12.75" customHeight="1" x14ac:dyDescent="0.2">
      <c r="A22" s="52" t="str">
        <f>VLOOKUP("&lt;Zeilentitel_3&gt;",Uebersetzungen!$B$3:$E$331,Uebersetzungen!$B$2+1,FALSE)</f>
        <v>Geschlechterverhältnis bei Geburt (Knaben je 100 Mädchen)</v>
      </c>
    </row>
    <row r="23" spans="1:45" x14ac:dyDescent="0.2">
      <c r="A23" s="52"/>
      <c r="B23" s="7">
        <v>1981</v>
      </c>
      <c r="C23" s="7">
        <v>1982</v>
      </c>
      <c r="D23" s="7">
        <v>1983</v>
      </c>
      <c r="E23" s="7">
        <v>1984</v>
      </c>
      <c r="F23" s="7">
        <v>1985</v>
      </c>
      <c r="G23" s="7">
        <v>1986</v>
      </c>
      <c r="H23" s="7">
        <v>1987</v>
      </c>
      <c r="I23" s="7">
        <v>1988</v>
      </c>
      <c r="J23" s="7">
        <v>1989</v>
      </c>
      <c r="K23" s="7">
        <v>1990</v>
      </c>
      <c r="L23" s="7">
        <v>1991</v>
      </c>
      <c r="M23" s="7">
        <v>1992</v>
      </c>
      <c r="N23" s="7">
        <v>1993</v>
      </c>
      <c r="O23" s="7">
        <v>1994</v>
      </c>
      <c r="P23" s="7">
        <v>1995</v>
      </c>
      <c r="Q23" s="7">
        <v>1996</v>
      </c>
      <c r="R23" s="7">
        <v>1997</v>
      </c>
      <c r="S23" s="7">
        <v>1998</v>
      </c>
      <c r="T23" s="7">
        <v>1999</v>
      </c>
      <c r="U23" s="7">
        <v>2000</v>
      </c>
      <c r="V23" s="7">
        <v>2001</v>
      </c>
      <c r="W23" s="7">
        <v>2002</v>
      </c>
      <c r="X23" s="7">
        <v>2003</v>
      </c>
      <c r="Y23" s="7">
        <v>2004</v>
      </c>
      <c r="Z23" s="7">
        <v>2005</v>
      </c>
      <c r="AA23" s="7">
        <v>2006</v>
      </c>
      <c r="AB23" s="7">
        <v>2007</v>
      </c>
      <c r="AC23" s="7">
        <v>2008</v>
      </c>
      <c r="AD23" s="7">
        <v>2009</v>
      </c>
      <c r="AE23" s="7">
        <v>2010</v>
      </c>
      <c r="AF23" s="7">
        <v>2011</v>
      </c>
      <c r="AG23" s="7">
        <v>2012</v>
      </c>
      <c r="AH23" s="31">
        <v>2013</v>
      </c>
      <c r="AI23" s="7">
        <v>2014</v>
      </c>
      <c r="AJ23" s="7">
        <v>2015</v>
      </c>
      <c r="AK23" s="7">
        <v>2016</v>
      </c>
      <c r="AL23" s="7">
        <v>2017</v>
      </c>
      <c r="AM23" s="7">
        <v>2018</v>
      </c>
      <c r="AN23" s="7">
        <v>2019</v>
      </c>
      <c r="AO23" s="7">
        <v>2020</v>
      </c>
      <c r="AP23" s="7">
        <v>2021</v>
      </c>
      <c r="AQ23" s="7">
        <v>2022</v>
      </c>
      <c r="AR23" s="7">
        <v>2023</v>
      </c>
      <c r="AS23" s="7">
        <v>2024</v>
      </c>
    </row>
    <row r="24" spans="1:45" x14ac:dyDescent="0.2">
      <c r="A24" s="48" t="str">
        <f>VLOOKUP("&lt;ZeilenTitel_1.1&gt;",Uebersetzungen!$B$3:$E$331,Uebersetzungen!$B$2+1,FALSE)</f>
        <v>Graubünden</v>
      </c>
      <c r="B24" s="17">
        <v>102.76453764999999</v>
      </c>
      <c r="C24" s="18">
        <v>105.12820513</v>
      </c>
      <c r="D24" s="18">
        <v>105.02415458999999</v>
      </c>
      <c r="E24" s="18">
        <v>108.61568248</v>
      </c>
      <c r="F24" s="18">
        <v>99.721706865000002</v>
      </c>
      <c r="G24" s="18">
        <v>106.28571429</v>
      </c>
      <c r="H24" s="18">
        <v>104.4381492</v>
      </c>
      <c r="I24" s="18">
        <v>102.22816399</v>
      </c>
      <c r="J24" s="18">
        <v>103.76681614</v>
      </c>
      <c r="K24" s="18">
        <v>105.31622365</v>
      </c>
      <c r="L24" s="18">
        <v>97.058823528999994</v>
      </c>
      <c r="M24" s="18">
        <v>106.71197961</v>
      </c>
      <c r="N24" s="18">
        <v>102.12765957000001</v>
      </c>
      <c r="O24" s="18">
        <v>110.90909091</v>
      </c>
      <c r="P24" s="18">
        <v>101.22525919</v>
      </c>
      <c r="Q24" s="18">
        <v>106.4516129</v>
      </c>
      <c r="R24" s="18">
        <v>100.89820358999999</v>
      </c>
      <c r="S24" s="18">
        <v>104.61384151999999</v>
      </c>
      <c r="T24" s="18">
        <v>104.22960725</v>
      </c>
      <c r="U24" s="18">
        <v>111.68421053</v>
      </c>
      <c r="V24" s="18">
        <v>110.35714286</v>
      </c>
      <c r="W24" s="18">
        <v>98.790810156999996</v>
      </c>
      <c r="X24" s="18">
        <v>110.07462687</v>
      </c>
      <c r="Y24" s="18">
        <v>101.21212121000001</v>
      </c>
      <c r="Z24" s="18">
        <v>104.82573727</v>
      </c>
      <c r="AA24" s="18">
        <v>97.043701799000004</v>
      </c>
      <c r="AB24" s="18">
        <v>94.525547445000001</v>
      </c>
      <c r="AC24" s="18">
        <v>105.53410553000001</v>
      </c>
      <c r="AD24" s="27">
        <v>124.86111111</v>
      </c>
      <c r="AE24" s="25">
        <v>104.33673469</v>
      </c>
      <c r="AF24" s="25">
        <v>106.46706587</v>
      </c>
      <c r="AG24" s="25">
        <v>113.63636364</v>
      </c>
      <c r="AH24" s="25">
        <v>100.68259386</v>
      </c>
      <c r="AI24" s="25">
        <v>103.72881356000001</v>
      </c>
      <c r="AJ24" s="25">
        <v>103.96732789000001</v>
      </c>
      <c r="AK24" s="25">
        <v>107.11009174</v>
      </c>
      <c r="AL24" s="25">
        <v>105.52220887999999</v>
      </c>
      <c r="AM24" s="25">
        <v>107.39884393063583</v>
      </c>
      <c r="AN24" s="25">
        <v>100.24570024570025</v>
      </c>
      <c r="AO24" s="25">
        <v>108.53503184713375</v>
      </c>
      <c r="AP24" s="25">
        <v>110.94117647058823</v>
      </c>
      <c r="AQ24" s="25">
        <v>113.671875</v>
      </c>
      <c r="AR24" s="11">
        <v>115.406162464986</v>
      </c>
      <c r="AS24" s="11">
        <v>111.23595505617978</v>
      </c>
    </row>
    <row r="25" spans="1:45" x14ac:dyDescent="0.2">
      <c r="A25" s="49" t="str">
        <f>VLOOKUP("&lt;ZeilenTitel_1.2&gt;",Uebersetzungen!$B$3:$E$331,Uebersetzungen!$B$2+1,FALSE)</f>
        <v>Schweiz</v>
      </c>
      <c r="B25" s="19">
        <v>106.67843731000001</v>
      </c>
      <c r="C25" s="20">
        <v>104.75006148999999</v>
      </c>
      <c r="D25" s="20">
        <v>106.40867566999999</v>
      </c>
      <c r="E25" s="20">
        <v>106.51242501999999</v>
      </c>
      <c r="F25" s="20">
        <v>103.39333860000001</v>
      </c>
      <c r="G25" s="20">
        <v>103.97690827</v>
      </c>
      <c r="H25" s="20">
        <v>105.00830698</v>
      </c>
      <c r="I25" s="20">
        <v>105.38087935</v>
      </c>
      <c r="J25" s="20">
        <v>105.50858184000001</v>
      </c>
      <c r="K25" s="20">
        <v>104.60450944999999</v>
      </c>
      <c r="L25" s="20">
        <v>105.84583055</v>
      </c>
      <c r="M25" s="20">
        <v>104.53261790000001</v>
      </c>
      <c r="N25" s="20">
        <v>105.65185366999999</v>
      </c>
      <c r="O25" s="20">
        <v>105.46724112</v>
      </c>
      <c r="P25" s="20">
        <v>104.92857677000001</v>
      </c>
      <c r="Q25" s="20">
        <v>105.97781583</v>
      </c>
      <c r="R25" s="20">
        <v>105.1318603</v>
      </c>
      <c r="S25" s="20">
        <v>104.95054646</v>
      </c>
      <c r="T25" s="20">
        <v>105.51478297</v>
      </c>
      <c r="U25" s="20">
        <v>106.16459954</v>
      </c>
      <c r="V25" s="20">
        <v>105.54702604000001</v>
      </c>
      <c r="W25" s="20">
        <v>106.45860672000001</v>
      </c>
      <c r="X25" s="20">
        <v>105.59720711999999</v>
      </c>
      <c r="Y25" s="20">
        <v>104.47093056</v>
      </c>
      <c r="Z25" s="20">
        <v>106.32535235</v>
      </c>
      <c r="AA25" s="20">
        <v>106.06937228</v>
      </c>
      <c r="AB25" s="20">
        <v>105.16111264</v>
      </c>
      <c r="AC25" s="20">
        <v>106.48053417</v>
      </c>
      <c r="AD25" s="28">
        <v>106.67388262999999</v>
      </c>
      <c r="AE25" s="26">
        <v>104.93121315</v>
      </c>
      <c r="AF25" s="26">
        <v>106.23755806</v>
      </c>
      <c r="AG25" s="26">
        <v>106.81114551</v>
      </c>
      <c r="AH25" s="26">
        <v>106.12666932</v>
      </c>
      <c r="AI25" s="26">
        <v>105.82329802</v>
      </c>
      <c r="AJ25" s="26">
        <v>106.53543307</v>
      </c>
      <c r="AK25" s="26">
        <v>104.61223253999999</v>
      </c>
      <c r="AL25" s="26">
        <v>105.56365861</v>
      </c>
      <c r="AM25" s="26">
        <v>105.07726784630468</v>
      </c>
      <c r="AN25" s="26">
        <v>104.93234084044805</v>
      </c>
      <c r="AO25" s="26">
        <v>106.44959750090112</v>
      </c>
      <c r="AP25" s="26">
        <v>105.05993229023699</v>
      </c>
      <c r="AQ25" s="26">
        <v>106.40739719848649</v>
      </c>
      <c r="AR25" s="15">
        <v>105.31609195402299</v>
      </c>
      <c r="AS25" s="15">
        <v>105.41249967189017</v>
      </c>
    </row>
    <row r="26" spans="1:45" x14ac:dyDescent="0.2">
      <c r="AA26" s="6"/>
    </row>
    <row r="27" spans="1:45" x14ac:dyDescent="0.2">
      <c r="AA27" s="6"/>
    </row>
    <row r="28" spans="1:45" ht="12.75" customHeight="1" x14ac:dyDescent="0.2">
      <c r="A28" s="52" t="str">
        <f>VLOOKUP("&lt;Zeilentitel_4&gt;",Uebersetzungen!$B$3:$E$331,Uebersetzungen!$B$2+1,FALSE)</f>
        <v>Zusammengefasste Geburtenziffer*</v>
      </c>
    </row>
    <row r="29" spans="1:45" x14ac:dyDescent="0.2">
      <c r="A29" s="52"/>
      <c r="B29" s="7">
        <v>1981</v>
      </c>
      <c r="C29" s="7">
        <v>1982</v>
      </c>
      <c r="D29" s="7">
        <v>1983</v>
      </c>
      <c r="E29" s="7">
        <v>1984</v>
      </c>
      <c r="F29" s="7">
        <v>1985</v>
      </c>
      <c r="G29" s="7">
        <v>1986</v>
      </c>
      <c r="H29" s="7">
        <v>1987</v>
      </c>
      <c r="I29" s="7">
        <v>1988</v>
      </c>
      <c r="J29" s="7">
        <v>1989</v>
      </c>
      <c r="K29" s="7">
        <v>1990</v>
      </c>
      <c r="L29" s="7">
        <v>1991</v>
      </c>
      <c r="M29" s="7">
        <v>1992</v>
      </c>
      <c r="N29" s="7">
        <v>1993</v>
      </c>
      <c r="O29" s="7">
        <v>1994</v>
      </c>
      <c r="P29" s="7">
        <v>1995</v>
      </c>
      <c r="Q29" s="7">
        <v>1996</v>
      </c>
      <c r="R29" s="7">
        <v>1997</v>
      </c>
      <c r="S29" s="7">
        <v>1998</v>
      </c>
      <c r="T29" s="7">
        <v>1999</v>
      </c>
      <c r="U29" s="7">
        <v>2000</v>
      </c>
      <c r="V29" s="7">
        <v>2001</v>
      </c>
      <c r="W29" s="7">
        <v>2002</v>
      </c>
      <c r="X29" s="7">
        <v>2003</v>
      </c>
      <c r="Y29" s="7">
        <v>2004</v>
      </c>
      <c r="Z29" s="7">
        <v>2005</v>
      </c>
      <c r="AA29" s="7">
        <v>2006</v>
      </c>
      <c r="AB29" s="7">
        <v>2007</v>
      </c>
      <c r="AC29" s="7">
        <v>2008</v>
      </c>
      <c r="AD29" s="7">
        <v>2009</v>
      </c>
      <c r="AE29" s="7">
        <v>2010</v>
      </c>
      <c r="AF29" s="7">
        <v>2011</v>
      </c>
      <c r="AG29" s="7">
        <v>2012</v>
      </c>
      <c r="AH29" s="31">
        <v>2013</v>
      </c>
      <c r="AI29" s="7">
        <v>2014</v>
      </c>
      <c r="AJ29" s="7">
        <v>2015</v>
      </c>
      <c r="AK29" s="7">
        <v>2016</v>
      </c>
      <c r="AL29" s="7">
        <v>2017</v>
      </c>
      <c r="AM29" s="7">
        <v>2018</v>
      </c>
      <c r="AN29" s="7">
        <v>2019</v>
      </c>
      <c r="AO29" s="7">
        <v>2020</v>
      </c>
      <c r="AP29" s="7">
        <v>2021</v>
      </c>
      <c r="AQ29" s="7">
        <v>2022</v>
      </c>
      <c r="AR29" s="7">
        <v>2023</v>
      </c>
      <c r="AS29" s="7">
        <v>2024</v>
      </c>
    </row>
    <row r="30" spans="1:45" x14ac:dyDescent="0.2">
      <c r="A30" s="48" t="str">
        <f>VLOOKUP("&lt;ZeilenTitel_1.1&gt;",Uebersetzungen!$B$3:$E$331,Uebersetzungen!$B$2+1,FALSE)</f>
        <v>Graubünden</v>
      </c>
      <c r="B30" s="21">
        <v>1.7723369697</v>
      </c>
      <c r="C30" s="22">
        <v>1.7071526117</v>
      </c>
      <c r="D30" s="22">
        <v>1.7386781408</v>
      </c>
      <c r="E30" s="22">
        <v>1.7562802456</v>
      </c>
      <c r="F30" s="22">
        <v>1.7430232346000001</v>
      </c>
      <c r="G30" s="22">
        <v>1.7431118356999999</v>
      </c>
      <c r="H30" s="22">
        <v>1.7279583671000001</v>
      </c>
      <c r="I30" s="22">
        <v>1.8000892095000001</v>
      </c>
      <c r="J30" s="22">
        <v>1.789157747</v>
      </c>
      <c r="K30" s="22">
        <v>1.7315796399000001</v>
      </c>
      <c r="L30" s="22">
        <v>1.6640826839</v>
      </c>
      <c r="M30" s="22">
        <v>1.6916403777</v>
      </c>
      <c r="N30" s="22">
        <v>1.5539123873</v>
      </c>
      <c r="O30" s="22">
        <v>1.4043750751999999</v>
      </c>
      <c r="P30" s="22">
        <v>1.4379511009999999</v>
      </c>
      <c r="Q30" s="22">
        <v>1.4771493887</v>
      </c>
      <c r="R30" s="22">
        <v>1.3973043875</v>
      </c>
      <c r="S30" s="22">
        <v>1.4412634653</v>
      </c>
      <c r="T30" s="22">
        <v>1.4770752865000001</v>
      </c>
      <c r="U30" s="22">
        <v>1.4882314549</v>
      </c>
      <c r="V30" s="22">
        <v>1.3286379905000001</v>
      </c>
      <c r="W30" s="22">
        <v>1.2566451841999999</v>
      </c>
      <c r="X30" s="22">
        <v>1.2952497514000001</v>
      </c>
      <c r="Y30" s="22">
        <v>1.2849092939</v>
      </c>
      <c r="Z30" s="22">
        <v>1.2006999484</v>
      </c>
      <c r="AA30" s="22">
        <v>1.22722256</v>
      </c>
      <c r="AB30" s="22">
        <v>1.2917095056000001</v>
      </c>
      <c r="AC30" s="22">
        <v>1.2897436456</v>
      </c>
      <c r="AD30" s="29">
        <v>1.3002741467000001</v>
      </c>
      <c r="AE30" s="29">
        <v>1.2910668264</v>
      </c>
      <c r="AF30" s="29">
        <v>1.4237640416999999</v>
      </c>
      <c r="AG30" s="29">
        <v>1.3550922297000001</v>
      </c>
      <c r="AH30" s="32">
        <v>1.4515548643</v>
      </c>
      <c r="AI30" s="32">
        <v>1.4757889119000001</v>
      </c>
      <c r="AJ30" s="32">
        <v>1.4245590956</v>
      </c>
      <c r="AK30" s="32">
        <v>1.4780025072</v>
      </c>
      <c r="AL30" s="32">
        <v>1.4096295386</v>
      </c>
      <c r="AM30" s="32">
        <v>1.4781821316590433</v>
      </c>
      <c r="AN30" s="32">
        <v>1.3392953440035769</v>
      </c>
      <c r="AO30" s="32">
        <v>1.3412595066327162</v>
      </c>
      <c r="AP30" s="32">
        <v>1.4684252392624086</v>
      </c>
      <c r="AQ30" s="32">
        <v>1.3378171934209144</v>
      </c>
      <c r="AR30" s="11">
        <v>1.2481867789761218</v>
      </c>
      <c r="AS30" s="11">
        <v>1.2226579519569054</v>
      </c>
    </row>
    <row r="31" spans="1:45" x14ac:dyDescent="0.2">
      <c r="A31" s="49" t="str">
        <f>VLOOKUP("&lt;ZeilenTitel_1.2&gt;",Uebersetzungen!$B$3:$E$331,Uebersetzungen!$B$2+1,FALSE)</f>
        <v>Schweiz</v>
      </c>
      <c r="B31" s="23">
        <v>1.5466670001</v>
      </c>
      <c r="C31" s="24">
        <v>1.5587734606999999</v>
      </c>
      <c r="D31" s="24">
        <v>1.5214140242</v>
      </c>
      <c r="E31" s="24">
        <v>1.5316102991</v>
      </c>
      <c r="F31" s="24">
        <v>1.5173432198000001</v>
      </c>
      <c r="G31" s="24">
        <v>1.5332795068</v>
      </c>
      <c r="H31" s="24">
        <v>1.5169722173</v>
      </c>
      <c r="I31" s="24">
        <v>1.5701963594999999</v>
      </c>
      <c r="J31" s="24">
        <v>1.56</v>
      </c>
      <c r="K31" s="24">
        <v>1.5926160405000001</v>
      </c>
      <c r="L31" s="24">
        <v>1.5819265425</v>
      </c>
      <c r="M31" s="24">
        <v>1.5757138499000001</v>
      </c>
      <c r="N31" s="24">
        <v>1.5077493707</v>
      </c>
      <c r="O31" s="24">
        <v>1.4883812397</v>
      </c>
      <c r="P31" s="24">
        <v>1.4767067451</v>
      </c>
      <c r="Q31" s="24">
        <v>1.5017630664999999</v>
      </c>
      <c r="R31" s="24">
        <v>1.4772755074999999</v>
      </c>
      <c r="S31" s="24">
        <v>1.469822959</v>
      </c>
      <c r="T31" s="24">
        <v>1.4816860087999999</v>
      </c>
      <c r="U31" s="24">
        <v>1.4963446099</v>
      </c>
      <c r="V31" s="24">
        <v>1.3827048474999999</v>
      </c>
      <c r="W31" s="24">
        <v>1.3898903710999999</v>
      </c>
      <c r="X31" s="24">
        <v>1.3854989500999999</v>
      </c>
      <c r="Y31" s="24">
        <v>1.4158520145</v>
      </c>
      <c r="Z31" s="24">
        <v>1.4200943551</v>
      </c>
      <c r="AA31" s="24">
        <v>1.4372434331999999</v>
      </c>
      <c r="AB31" s="24">
        <v>1.4563071559</v>
      </c>
      <c r="AC31" s="24">
        <v>1.4839586013999999</v>
      </c>
      <c r="AD31" s="30">
        <v>1.4969366743000001</v>
      </c>
      <c r="AE31" s="30">
        <v>1.5230893685</v>
      </c>
      <c r="AF31" s="30">
        <v>1.5177869641999999</v>
      </c>
      <c r="AG31" s="30">
        <v>1.5254918517</v>
      </c>
      <c r="AH31" s="33">
        <v>1.5159711145999999</v>
      </c>
      <c r="AI31" s="33">
        <v>1.5384842294000001</v>
      </c>
      <c r="AJ31" s="33">
        <v>1.5397208623</v>
      </c>
      <c r="AK31" s="33">
        <v>1.5451424215</v>
      </c>
      <c r="AL31" s="33">
        <v>1.5212702386000001</v>
      </c>
      <c r="AM31" s="33">
        <v>1.5178334789587336</v>
      </c>
      <c r="AN31" s="33">
        <v>1.479057670352272</v>
      </c>
      <c r="AO31" s="33">
        <v>1.4643277794018226</v>
      </c>
      <c r="AP31" s="33">
        <v>1.5170023803165538</v>
      </c>
      <c r="AQ31" s="33">
        <v>1.3881944627448191</v>
      </c>
      <c r="AR31" s="15">
        <v>1.3324196477838168</v>
      </c>
      <c r="AS31" s="15">
        <v>1.2877883116853901</v>
      </c>
    </row>
    <row r="34" spans="1:45" ht="12.75" customHeight="1" x14ac:dyDescent="0.2">
      <c r="A34" s="52" t="str">
        <f>VLOOKUP("&lt;Zeilentitel_5&gt;",Uebersetzungen!$B$3:$E$331,Uebersetzungen!$B$2+1,FALSE)</f>
        <v>Durchschnittsalter der Mütter bei Geburt</v>
      </c>
    </row>
    <row r="35" spans="1:45" x14ac:dyDescent="0.2">
      <c r="A35" s="52"/>
      <c r="B35" s="7">
        <v>1981</v>
      </c>
      <c r="C35" s="7">
        <v>1982</v>
      </c>
      <c r="D35" s="7">
        <v>1983</v>
      </c>
      <c r="E35" s="7">
        <v>1984</v>
      </c>
      <c r="F35" s="7">
        <v>1985</v>
      </c>
      <c r="G35" s="7">
        <v>1986</v>
      </c>
      <c r="H35" s="7">
        <v>1987</v>
      </c>
      <c r="I35" s="7">
        <v>1988</v>
      </c>
      <c r="J35" s="7">
        <v>1989</v>
      </c>
      <c r="K35" s="7">
        <v>1990</v>
      </c>
      <c r="L35" s="7">
        <v>1991</v>
      </c>
      <c r="M35" s="7">
        <v>1992</v>
      </c>
      <c r="N35" s="7">
        <v>1993</v>
      </c>
      <c r="O35" s="7">
        <v>1994</v>
      </c>
      <c r="P35" s="7">
        <v>1995</v>
      </c>
      <c r="Q35" s="7">
        <v>1996</v>
      </c>
      <c r="R35" s="7">
        <v>1997</v>
      </c>
      <c r="S35" s="7">
        <v>1998</v>
      </c>
      <c r="T35" s="7">
        <v>1999</v>
      </c>
      <c r="U35" s="7">
        <v>2000</v>
      </c>
      <c r="V35" s="7">
        <v>2001</v>
      </c>
      <c r="W35" s="7">
        <v>2002</v>
      </c>
      <c r="X35" s="7">
        <v>2003</v>
      </c>
      <c r="Y35" s="7">
        <v>2004</v>
      </c>
      <c r="Z35" s="7">
        <v>2005</v>
      </c>
      <c r="AA35" s="7">
        <v>2006</v>
      </c>
      <c r="AB35" s="7">
        <v>2007</v>
      </c>
      <c r="AC35" s="7">
        <v>2008</v>
      </c>
      <c r="AD35" s="7">
        <v>2009</v>
      </c>
      <c r="AE35" s="7">
        <v>2010</v>
      </c>
      <c r="AF35" s="7">
        <v>2011</v>
      </c>
      <c r="AG35" s="7">
        <v>2012</v>
      </c>
      <c r="AH35" s="31">
        <v>2013</v>
      </c>
      <c r="AI35" s="7">
        <v>2014</v>
      </c>
      <c r="AJ35" s="7">
        <v>2015</v>
      </c>
      <c r="AK35" s="7">
        <v>2016</v>
      </c>
      <c r="AL35" s="7">
        <v>2017</v>
      </c>
      <c r="AM35" s="7">
        <v>2018</v>
      </c>
      <c r="AN35" s="7">
        <v>2019</v>
      </c>
      <c r="AO35" s="7">
        <v>2020</v>
      </c>
      <c r="AP35" s="7">
        <v>2021</v>
      </c>
      <c r="AQ35" s="7">
        <v>2022</v>
      </c>
      <c r="AR35" s="7">
        <v>2023</v>
      </c>
      <c r="AS35" s="7">
        <v>2024</v>
      </c>
    </row>
    <row r="36" spans="1:45" x14ac:dyDescent="0.2">
      <c r="A36" s="48" t="str">
        <f>VLOOKUP("&lt;ZeilenTitel_1.1&gt;",Uebersetzungen!$B$3:$E$331,Uebersetzungen!$B$2+1,FALSE)</f>
        <v>Graubünden</v>
      </c>
      <c r="B36" s="17">
        <v>28.003307</v>
      </c>
      <c r="C36" s="18">
        <v>27.879795999999999</v>
      </c>
      <c r="D36" s="18">
        <v>27.969747999999999</v>
      </c>
      <c r="E36" s="18">
        <v>28.130890000000001</v>
      </c>
      <c r="F36" s="18">
        <v>28.230563</v>
      </c>
      <c r="G36" s="18">
        <v>28.438576000000001</v>
      </c>
      <c r="H36" s="18">
        <v>28.568254</v>
      </c>
      <c r="I36" s="18">
        <v>28.807230000000001</v>
      </c>
      <c r="J36" s="18">
        <v>28.884816000000001</v>
      </c>
      <c r="K36" s="18">
        <v>28.854330000000001</v>
      </c>
      <c r="L36" s="18">
        <v>28.989864000000001</v>
      </c>
      <c r="M36" s="18">
        <v>29.083297000000002</v>
      </c>
      <c r="N36" s="18">
        <v>29.209236000000001</v>
      </c>
      <c r="O36" s="18">
        <v>29.295912999999999</v>
      </c>
      <c r="P36" s="18">
        <v>29.453610000000001</v>
      </c>
      <c r="Q36" s="18">
        <v>29.335460000000001</v>
      </c>
      <c r="R36" s="18">
        <v>29.446750999999999</v>
      </c>
      <c r="S36" s="18">
        <v>29.588705000000001</v>
      </c>
      <c r="T36" s="18">
        <v>29.553457000000002</v>
      </c>
      <c r="U36" s="18">
        <v>29.7669</v>
      </c>
      <c r="V36" s="18">
        <v>30.170432999999999</v>
      </c>
      <c r="W36" s="18">
        <v>30.194828999999999</v>
      </c>
      <c r="X36" s="18">
        <v>30.432174</v>
      </c>
      <c r="Y36" s="18">
        <v>30.559819999999998</v>
      </c>
      <c r="Z36" s="18">
        <v>30.540756999999999</v>
      </c>
      <c r="AA36" s="18">
        <v>30.709719</v>
      </c>
      <c r="AB36" s="18">
        <v>30.946750999999999</v>
      </c>
      <c r="AC36" s="18">
        <v>31.270202000000001</v>
      </c>
      <c r="AD36" s="27">
        <v>31.381768999999998</v>
      </c>
      <c r="AE36" s="25">
        <v>31.233657999999998</v>
      </c>
      <c r="AF36" s="25">
        <v>31.654565999999999</v>
      </c>
      <c r="AG36" s="25">
        <v>31.680983999999999</v>
      </c>
      <c r="AH36" s="25">
        <v>31.763023</v>
      </c>
      <c r="AI36" s="25">
        <v>32.109772999999997</v>
      </c>
      <c r="AJ36" s="25">
        <v>31.653713</v>
      </c>
      <c r="AK36" s="25">
        <v>31.929763000000001</v>
      </c>
      <c r="AL36" s="25">
        <v>31.986660000000001</v>
      </c>
      <c r="AM36" s="25">
        <v>31.965652271653536</v>
      </c>
      <c r="AN36" s="25">
        <v>32.23755048291644</v>
      </c>
      <c r="AO36" s="25">
        <v>32.113478610602435</v>
      </c>
      <c r="AP36" s="25">
        <v>32.131516984874942</v>
      </c>
      <c r="AQ36" s="25">
        <v>32.260715638835528</v>
      </c>
      <c r="AR36" s="11">
        <v>32.271333992787575</v>
      </c>
      <c r="AS36" s="11">
        <v>32.279838317089443</v>
      </c>
    </row>
    <row r="37" spans="1:45" x14ac:dyDescent="0.2">
      <c r="A37" s="49" t="str">
        <f>VLOOKUP("&lt;ZeilenTitel_1.2&gt;",Uebersetzungen!$B$3:$E$331,Uebersetzungen!$B$2+1,FALSE)</f>
        <v>Schweiz</v>
      </c>
      <c r="B37" s="19">
        <v>27.877693000000001</v>
      </c>
      <c r="C37" s="20">
        <v>27.947068000000002</v>
      </c>
      <c r="D37" s="20">
        <v>28.046368999999999</v>
      </c>
      <c r="E37" s="20">
        <v>28.179659999999998</v>
      </c>
      <c r="F37" s="20">
        <v>28.374078000000001</v>
      </c>
      <c r="G37" s="20">
        <v>28.504757999999999</v>
      </c>
      <c r="H37" s="20">
        <v>28.685063</v>
      </c>
      <c r="I37" s="20">
        <v>28.761949999999999</v>
      </c>
      <c r="J37" s="20">
        <v>28.911283000000001</v>
      </c>
      <c r="K37" s="20">
        <v>28.928806000000002</v>
      </c>
      <c r="L37" s="20">
        <v>28.963262</v>
      </c>
      <c r="M37" s="20">
        <v>29.097362</v>
      </c>
      <c r="N37" s="20">
        <v>29.199712000000002</v>
      </c>
      <c r="O37" s="20">
        <v>29.336490000000001</v>
      </c>
      <c r="P37" s="20">
        <v>29.392201</v>
      </c>
      <c r="Q37" s="20">
        <v>29.505327000000001</v>
      </c>
      <c r="R37" s="20">
        <v>29.604619</v>
      </c>
      <c r="S37" s="20">
        <v>29.666813999999999</v>
      </c>
      <c r="T37" s="20">
        <v>29.680700999999999</v>
      </c>
      <c r="U37" s="20">
        <v>29.824780000000001</v>
      </c>
      <c r="V37" s="20">
        <v>30.006706000000001</v>
      </c>
      <c r="W37" s="20">
        <v>30.093938000000001</v>
      </c>
      <c r="X37" s="20">
        <v>30.226527000000001</v>
      </c>
      <c r="Y37" s="20">
        <v>30.371744</v>
      </c>
      <c r="Z37" s="20">
        <v>30.529564000000001</v>
      </c>
      <c r="AA37" s="20">
        <v>30.660021</v>
      </c>
      <c r="AB37" s="20">
        <v>30.837038</v>
      </c>
      <c r="AC37" s="20">
        <v>30.992491999999999</v>
      </c>
      <c r="AD37" s="28">
        <v>31.164733999999999</v>
      </c>
      <c r="AE37" s="26">
        <v>31.230250000000002</v>
      </c>
      <c r="AF37" s="26">
        <v>31.408303</v>
      </c>
      <c r="AG37" s="26">
        <v>31.518380000000001</v>
      </c>
      <c r="AH37" s="26">
        <v>31.591902999999999</v>
      </c>
      <c r="AI37" s="26">
        <v>31.739174999999999</v>
      </c>
      <c r="AJ37" s="26">
        <v>31.811292999999999</v>
      </c>
      <c r="AK37" s="26">
        <v>31.849011999999998</v>
      </c>
      <c r="AL37" s="26">
        <v>31.930664</v>
      </c>
      <c r="AM37" s="26">
        <v>32.032465493626283</v>
      </c>
      <c r="AN37" s="26">
        <v>32.117272055368694</v>
      </c>
      <c r="AO37" s="26">
        <v>32.157830777772304</v>
      </c>
      <c r="AP37" s="26">
        <v>32.285128256768289</v>
      </c>
      <c r="AQ37" s="26">
        <v>32.325237548685536</v>
      </c>
      <c r="AR37" s="15">
        <v>32.373701245700275</v>
      </c>
      <c r="AS37" s="15">
        <v>32.412296777935872</v>
      </c>
    </row>
    <row r="40" spans="1:45" ht="12.75" customHeight="1" x14ac:dyDescent="0.2">
      <c r="A40" s="52" t="str">
        <f>VLOOKUP("&lt;Zeilentitel_6&gt;",Uebersetzungen!$B$3:$E$331,Uebersetzungen!$B$2+1,FALSE)</f>
        <v>Durchschnittsalter des Vaters bei Geburt</v>
      </c>
    </row>
    <row r="41" spans="1:45" x14ac:dyDescent="0.2">
      <c r="A41" s="52"/>
      <c r="B41" s="7">
        <v>1981</v>
      </c>
      <c r="C41" s="7">
        <v>1982</v>
      </c>
      <c r="D41" s="7">
        <v>1983</v>
      </c>
      <c r="E41" s="7">
        <v>1984</v>
      </c>
      <c r="F41" s="7">
        <v>1985</v>
      </c>
      <c r="G41" s="7">
        <v>1986</v>
      </c>
      <c r="H41" s="7">
        <v>1987</v>
      </c>
      <c r="I41" s="7">
        <v>1988</v>
      </c>
      <c r="J41" s="7">
        <v>1989</v>
      </c>
      <c r="K41" s="7">
        <v>1990</v>
      </c>
      <c r="L41" s="7">
        <v>1991</v>
      </c>
      <c r="M41" s="7">
        <v>1992</v>
      </c>
      <c r="N41" s="7">
        <v>1993</v>
      </c>
      <c r="O41" s="7">
        <v>1994</v>
      </c>
      <c r="P41" s="7">
        <v>1995</v>
      </c>
      <c r="Q41" s="7">
        <v>1996</v>
      </c>
      <c r="R41" s="7">
        <v>1997</v>
      </c>
      <c r="S41" s="7">
        <v>1998</v>
      </c>
      <c r="T41" s="7">
        <v>1999</v>
      </c>
      <c r="U41" s="7">
        <v>2000</v>
      </c>
      <c r="V41" s="7">
        <v>2001</v>
      </c>
      <c r="W41" s="7">
        <v>2002</v>
      </c>
      <c r="X41" s="7">
        <v>2003</v>
      </c>
      <c r="Y41" s="7">
        <v>2004</v>
      </c>
      <c r="Z41" s="7">
        <v>2005</v>
      </c>
      <c r="AA41" s="7">
        <v>2006</v>
      </c>
      <c r="AB41" s="7">
        <v>2007</v>
      </c>
      <c r="AC41" s="7">
        <v>2008</v>
      </c>
      <c r="AD41" s="7">
        <v>2009</v>
      </c>
      <c r="AE41" s="7">
        <v>2010</v>
      </c>
      <c r="AF41" s="7">
        <v>2011</v>
      </c>
      <c r="AG41" s="7">
        <v>2012</v>
      </c>
      <c r="AH41" s="31">
        <v>2013</v>
      </c>
      <c r="AI41" s="7">
        <v>2014</v>
      </c>
      <c r="AJ41" s="7">
        <v>2015</v>
      </c>
      <c r="AK41" s="7">
        <v>2016</v>
      </c>
      <c r="AL41" s="7">
        <v>2017</v>
      </c>
      <c r="AM41" s="7">
        <v>2018</v>
      </c>
      <c r="AN41" s="7">
        <v>2019</v>
      </c>
      <c r="AO41" s="7">
        <v>2020</v>
      </c>
      <c r="AP41" s="7">
        <v>2021</v>
      </c>
      <c r="AQ41" s="7">
        <v>2022</v>
      </c>
      <c r="AR41" s="7">
        <v>2023</v>
      </c>
      <c r="AS41" s="7">
        <v>2024</v>
      </c>
    </row>
    <row r="42" spans="1:45" x14ac:dyDescent="0.2">
      <c r="A42" s="48" t="str">
        <f>VLOOKUP("&lt;ZeilenTitel_1.1&gt;",Uebersetzungen!$B$3:$E$331,Uebersetzungen!$B$2+1,FALSE)</f>
        <v>Graubünden</v>
      </c>
      <c r="B42" s="17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18" t="s">
        <v>10</v>
      </c>
      <c r="I42" s="18" t="s">
        <v>10</v>
      </c>
      <c r="J42" s="18" t="s">
        <v>10</v>
      </c>
      <c r="K42" s="18" t="s">
        <v>10</v>
      </c>
      <c r="L42" s="18" t="s">
        <v>10</v>
      </c>
      <c r="M42" s="18" t="s">
        <v>10</v>
      </c>
      <c r="N42" s="18" t="s">
        <v>10</v>
      </c>
      <c r="O42" s="18" t="s">
        <v>10</v>
      </c>
      <c r="P42" s="18" t="s">
        <v>10</v>
      </c>
      <c r="Q42" s="18" t="s">
        <v>10</v>
      </c>
      <c r="R42" s="18" t="s">
        <v>10</v>
      </c>
      <c r="S42" s="18" t="s">
        <v>10</v>
      </c>
      <c r="T42" s="18" t="s">
        <v>10</v>
      </c>
      <c r="U42" s="18" t="s">
        <v>10</v>
      </c>
      <c r="V42" s="18" t="s">
        <v>10</v>
      </c>
      <c r="W42" s="18" t="s">
        <v>10</v>
      </c>
      <c r="X42" s="18" t="s">
        <v>10</v>
      </c>
      <c r="Y42" s="18" t="s">
        <v>10</v>
      </c>
      <c r="Z42" s="18" t="s">
        <v>10</v>
      </c>
      <c r="AA42" s="18" t="s">
        <v>10</v>
      </c>
      <c r="AB42" s="18">
        <v>33.882924000000003</v>
      </c>
      <c r="AC42" s="18">
        <v>34.096038999999998</v>
      </c>
      <c r="AD42" s="27">
        <v>34.393276999999998</v>
      </c>
      <c r="AE42" s="25">
        <v>33.94706</v>
      </c>
      <c r="AF42" s="25">
        <v>34.369416000000001</v>
      </c>
      <c r="AG42" s="25">
        <v>34.574333000000003</v>
      </c>
      <c r="AH42" s="25">
        <v>34.863733000000003</v>
      </c>
      <c r="AI42" s="25">
        <v>34.908380999999999</v>
      </c>
      <c r="AJ42" s="25">
        <v>34.696483999999998</v>
      </c>
      <c r="AK42" s="25">
        <v>34.81373</v>
      </c>
      <c r="AL42" s="25">
        <v>34.949919000000001</v>
      </c>
      <c r="AM42" s="25">
        <v>34.846235499428523</v>
      </c>
      <c r="AN42" s="25">
        <v>35.157510604192957</v>
      </c>
      <c r="AO42" s="25">
        <v>35.087605529965522</v>
      </c>
      <c r="AP42" s="25">
        <v>34.91232757732616</v>
      </c>
      <c r="AQ42" s="25">
        <v>35.073368529044735</v>
      </c>
      <c r="AR42" s="11">
        <v>34.906212461974739</v>
      </c>
      <c r="AS42" s="11">
        <v>35.116294961845931</v>
      </c>
    </row>
    <row r="43" spans="1:45" x14ac:dyDescent="0.2">
      <c r="A43" s="49" t="str">
        <f>VLOOKUP("&lt;ZeilenTitel_1.2&gt;",Uebersetzungen!$B$3:$E$331,Uebersetzungen!$B$2+1,FALSE)</f>
        <v>Schweiz</v>
      </c>
      <c r="B43" s="19" t="s">
        <v>10</v>
      </c>
      <c r="C43" s="20" t="s">
        <v>10</v>
      </c>
      <c r="D43" s="20" t="s">
        <v>10</v>
      </c>
      <c r="E43" s="20" t="s">
        <v>10</v>
      </c>
      <c r="F43" s="20" t="s">
        <v>10</v>
      </c>
      <c r="G43" s="20" t="s">
        <v>10</v>
      </c>
      <c r="H43" s="20" t="s">
        <v>10</v>
      </c>
      <c r="I43" s="20" t="s">
        <v>10</v>
      </c>
      <c r="J43" s="20" t="s">
        <v>10</v>
      </c>
      <c r="K43" s="20" t="s">
        <v>10</v>
      </c>
      <c r="L43" s="20" t="s">
        <v>10</v>
      </c>
      <c r="M43" s="20" t="s">
        <v>10</v>
      </c>
      <c r="N43" s="20" t="s">
        <v>10</v>
      </c>
      <c r="O43" s="20" t="s">
        <v>10</v>
      </c>
      <c r="P43" s="20" t="s">
        <v>10</v>
      </c>
      <c r="Q43" s="20" t="s">
        <v>10</v>
      </c>
      <c r="R43" s="20" t="s">
        <v>10</v>
      </c>
      <c r="S43" s="20" t="s">
        <v>10</v>
      </c>
      <c r="T43" s="20" t="s">
        <v>10</v>
      </c>
      <c r="U43" s="20" t="s">
        <v>10</v>
      </c>
      <c r="V43" s="20" t="s">
        <v>10</v>
      </c>
      <c r="W43" s="20" t="s">
        <v>10</v>
      </c>
      <c r="X43" s="20" t="s">
        <v>10</v>
      </c>
      <c r="Y43" s="20" t="s">
        <v>10</v>
      </c>
      <c r="Z43" s="20" t="s">
        <v>10</v>
      </c>
      <c r="AA43" s="20" t="s">
        <v>10</v>
      </c>
      <c r="AB43" s="20">
        <v>33.984437</v>
      </c>
      <c r="AC43" s="20">
        <v>34.114404</v>
      </c>
      <c r="AD43" s="28">
        <v>34.240321000000002</v>
      </c>
      <c r="AE43" s="26">
        <v>34.310020999999999</v>
      </c>
      <c r="AF43" s="26">
        <v>34.476314000000002</v>
      </c>
      <c r="AG43" s="26">
        <v>34.618986999999997</v>
      </c>
      <c r="AH43" s="26">
        <v>34.646763999999997</v>
      </c>
      <c r="AI43" s="26">
        <v>34.811197</v>
      </c>
      <c r="AJ43" s="26">
        <v>34.853757000000002</v>
      </c>
      <c r="AK43" s="26">
        <v>34.936791999999997</v>
      </c>
      <c r="AL43" s="26">
        <v>35.022030999999998</v>
      </c>
      <c r="AM43" s="26">
        <v>35.092408075440218</v>
      </c>
      <c r="AN43" s="26">
        <v>35.117525545247148</v>
      </c>
      <c r="AO43" s="26">
        <v>35.128989827260817</v>
      </c>
      <c r="AP43" s="26">
        <v>35.205251885655926</v>
      </c>
      <c r="AQ43" s="26">
        <v>35.199901809146361</v>
      </c>
      <c r="AR43" s="15">
        <v>35.283785322441616</v>
      </c>
      <c r="AS43" s="15">
        <v>35.322529534006719</v>
      </c>
    </row>
    <row r="46" spans="1:45" ht="12.75" customHeight="1" x14ac:dyDescent="0.2">
      <c r="A46" s="52" t="str">
        <f>VLOOKUP("&lt;Zeilentitel_7&gt;",Uebersetzungen!$B$3:$E$331,Uebersetzungen!$B$2+1,FALSE)</f>
        <v>Durchschnittsalter der verheirateten Mütter bei Erstgeburt</v>
      </c>
    </row>
    <row r="47" spans="1:45" x14ac:dyDescent="0.2">
      <c r="A47" s="52"/>
      <c r="B47" s="7">
        <v>1981</v>
      </c>
      <c r="C47" s="7">
        <v>1982</v>
      </c>
      <c r="D47" s="7">
        <v>1983</v>
      </c>
      <c r="E47" s="7">
        <v>1984</v>
      </c>
      <c r="F47" s="7">
        <v>1985</v>
      </c>
      <c r="G47" s="7">
        <v>1986</v>
      </c>
      <c r="H47" s="7">
        <v>1987</v>
      </c>
      <c r="I47" s="7">
        <v>1988</v>
      </c>
      <c r="J47" s="7">
        <v>1989</v>
      </c>
      <c r="K47" s="7">
        <v>1990</v>
      </c>
      <c r="L47" s="7">
        <v>1991</v>
      </c>
      <c r="M47" s="7">
        <v>1992</v>
      </c>
      <c r="N47" s="7">
        <v>1993</v>
      </c>
      <c r="O47" s="7">
        <v>1994</v>
      </c>
      <c r="P47" s="7">
        <v>1995</v>
      </c>
      <c r="Q47" s="7">
        <v>1996</v>
      </c>
      <c r="R47" s="7">
        <v>1997</v>
      </c>
      <c r="S47" s="7">
        <v>1998</v>
      </c>
      <c r="T47" s="7">
        <v>1999</v>
      </c>
      <c r="U47" s="7">
        <v>2000</v>
      </c>
      <c r="V47" s="7">
        <v>2001</v>
      </c>
      <c r="W47" s="7">
        <v>2002</v>
      </c>
      <c r="X47" s="7">
        <v>2003</v>
      </c>
      <c r="Y47" s="7">
        <v>2004</v>
      </c>
      <c r="Z47" s="7">
        <v>2005</v>
      </c>
      <c r="AA47" s="7">
        <v>2006</v>
      </c>
      <c r="AB47" s="7">
        <v>2007</v>
      </c>
      <c r="AC47" s="7">
        <v>2008</v>
      </c>
      <c r="AD47" s="7">
        <v>2009</v>
      </c>
      <c r="AE47" s="7">
        <v>2010</v>
      </c>
      <c r="AF47" s="7">
        <v>2011</v>
      </c>
      <c r="AG47" s="7">
        <v>2012</v>
      </c>
      <c r="AH47" s="31">
        <v>2013</v>
      </c>
      <c r="AI47" s="7">
        <v>2014</v>
      </c>
      <c r="AJ47" s="7">
        <v>2015</v>
      </c>
      <c r="AK47" s="7">
        <v>2016</v>
      </c>
      <c r="AL47" s="7">
        <v>2017</v>
      </c>
      <c r="AM47" s="7">
        <v>2018</v>
      </c>
      <c r="AN47" s="7">
        <v>2019</v>
      </c>
      <c r="AO47" s="7">
        <v>2020</v>
      </c>
      <c r="AP47" s="7">
        <v>2021</v>
      </c>
      <c r="AQ47" s="7">
        <v>2022</v>
      </c>
      <c r="AR47" s="7">
        <v>2023</v>
      </c>
      <c r="AS47" s="7">
        <v>2024</v>
      </c>
    </row>
    <row r="48" spans="1:45" x14ac:dyDescent="0.2">
      <c r="A48" s="48" t="str">
        <f>VLOOKUP("&lt;ZeilenTitel_1.1&gt;",Uebersetzungen!$B$3:$E$331,Uebersetzungen!$B$2+1,FALSE)</f>
        <v>Graubünden</v>
      </c>
      <c r="B48" s="17">
        <v>26.447037999999999</v>
      </c>
      <c r="C48" s="18">
        <v>26.367602000000002</v>
      </c>
      <c r="D48" s="18">
        <v>26.533394999999999</v>
      </c>
      <c r="E48" s="18">
        <v>26.710054</v>
      </c>
      <c r="F48" s="18">
        <v>26.894117999999999</v>
      </c>
      <c r="G48" s="18">
        <v>27.062241</v>
      </c>
      <c r="H48" s="18">
        <v>27.285307</v>
      </c>
      <c r="I48" s="18">
        <v>27.679732999999999</v>
      </c>
      <c r="J48" s="18">
        <v>27.480301000000001</v>
      </c>
      <c r="K48" s="18">
        <v>27.461628999999999</v>
      </c>
      <c r="L48" s="18">
        <v>27.565193000000001</v>
      </c>
      <c r="M48" s="18">
        <v>27.847587000000001</v>
      </c>
      <c r="N48" s="18">
        <v>27.911657000000002</v>
      </c>
      <c r="O48" s="18">
        <v>28.152645</v>
      </c>
      <c r="P48" s="18">
        <v>28.029508</v>
      </c>
      <c r="Q48" s="18">
        <v>28.065588999999999</v>
      </c>
      <c r="R48" s="18">
        <v>28.269331000000001</v>
      </c>
      <c r="S48" s="18">
        <v>28.503236000000001</v>
      </c>
      <c r="T48" s="18">
        <v>28.503353000000001</v>
      </c>
      <c r="U48" s="18">
        <v>28.885432999999999</v>
      </c>
      <c r="V48" s="18">
        <v>29.091643999999999</v>
      </c>
      <c r="W48" s="18">
        <v>29.111823999999999</v>
      </c>
      <c r="X48" s="18">
        <v>29.208921</v>
      </c>
      <c r="Y48" s="18">
        <v>29.497796999999998</v>
      </c>
      <c r="Z48" s="18">
        <v>29.402759</v>
      </c>
      <c r="AA48" s="18">
        <v>29.848175999999999</v>
      </c>
      <c r="AB48" s="18">
        <v>30.154292000000002</v>
      </c>
      <c r="AC48" s="18">
        <v>30.321362000000001</v>
      </c>
      <c r="AD48" s="27">
        <v>30.236937999999999</v>
      </c>
      <c r="AE48" s="25">
        <v>30.168735000000002</v>
      </c>
      <c r="AF48" s="25">
        <v>30.740548</v>
      </c>
      <c r="AG48" s="25">
        <v>30.930066</v>
      </c>
      <c r="AH48" s="25">
        <v>30.867767000000001</v>
      </c>
      <c r="AI48" s="25">
        <v>30.922143999999999</v>
      </c>
      <c r="AJ48" s="25">
        <v>30.594560000000001</v>
      </c>
      <c r="AK48" s="25">
        <v>30.538944999999998</v>
      </c>
      <c r="AL48" s="25">
        <v>30.862924</v>
      </c>
      <c r="AM48" s="25">
        <v>30.770816846672666</v>
      </c>
      <c r="AN48" s="25">
        <v>31.281492327126912</v>
      </c>
      <c r="AO48" s="25">
        <v>31.096988</v>
      </c>
      <c r="AP48" s="25">
        <v>30.919866116062831</v>
      </c>
      <c r="AQ48" s="25">
        <v>31.189864586264854</v>
      </c>
      <c r="AR48" s="11">
        <v>31.286852865740215</v>
      </c>
      <c r="AS48" s="11">
        <v>31.381151351102559</v>
      </c>
    </row>
    <row r="49" spans="1:45" x14ac:dyDescent="0.2">
      <c r="A49" s="49" t="str">
        <f>VLOOKUP("&lt;ZeilenTitel_1.2&gt;",Uebersetzungen!$B$3:$E$331,Uebersetzungen!$B$2+1,FALSE)</f>
        <v>Schweiz</v>
      </c>
      <c r="B49" s="19">
        <v>26.374711000000001</v>
      </c>
      <c r="C49" s="20">
        <v>26.521678999999999</v>
      </c>
      <c r="D49" s="20">
        <v>26.657831999999999</v>
      </c>
      <c r="E49" s="20">
        <v>26.863579000000001</v>
      </c>
      <c r="F49" s="20">
        <v>27.04683</v>
      </c>
      <c r="G49" s="20">
        <v>27.218159</v>
      </c>
      <c r="H49" s="20">
        <v>27.411106</v>
      </c>
      <c r="I49" s="20">
        <v>27.494073</v>
      </c>
      <c r="J49" s="20">
        <v>27.603883</v>
      </c>
      <c r="K49" s="20">
        <v>27.596207</v>
      </c>
      <c r="L49" s="20">
        <v>27.622544000000001</v>
      </c>
      <c r="M49" s="20">
        <v>27.771829</v>
      </c>
      <c r="N49" s="20">
        <v>27.862801000000001</v>
      </c>
      <c r="O49" s="20">
        <v>27.983260999999999</v>
      </c>
      <c r="P49" s="20">
        <v>28.09102</v>
      </c>
      <c r="Q49" s="20">
        <v>28.215706000000001</v>
      </c>
      <c r="R49" s="20">
        <v>28.345700999999998</v>
      </c>
      <c r="S49" s="20">
        <v>28.451747999999998</v>
      </c>
      <c r="T49" s="20">
        <v>28.506157999999999</v>
      </c>
      <c r="U49" s="20">
        <v>28.665582000000001</v>
      </c>
      <c r="V49" s="20">
        <v>28.859269999999999</v>
      </c>
      <c r="W49" s="20">
        <v>28.941402</v>
      </c>
      <c r="X49" s="20">
        <v>29.0928</v>
      </c>
      <c r="Y49" s="20">
        <v>29.304114999999999</v>
      </c>
      <c r="Z49" s="20">
        <v>29.486946</v>
      </c>
      <c r="AA49" s="20">
        <v>29.612193999999999</v>
      </c>
      <c r="AB49" s="20">
        <v>29.823674</v>
      </c>
      <c r="AC49" s="20">
        <v>29.946634</v>
      </c>
      <c r="AD49" s="28">
        <v>30.102053000000002</v>
      </c>
      <c r="AE49" s="26">
        <v>30.193239999999999</v>
      </c>
      <c r="AF49" s="26">
        <v>30.370573</v>
      </c>
      <c r="AG49" s="26">
        <v>30.439875000000001</v>
      </c>
      <c r="AH49" s="26">
        <v>30.57939</v>
      </c>
      <c r="AI49" s="26">
        <v>30.694696</v>
      </c>
      <c r="AJ49" s="26">
        <v>30.716901</v>
      </c>
      <c r="AK49" s="26">
        <v>30.816476000000002</v>
      </c>
      <c r="AL49" s="26">
        <v>30.808024</v>
      </c>
      <c r="AM49" s="26">
        <v>30.913398402424409</v>
      </c>
      <c r="AN49" s="26">
        <v>31.062815587941099</v>
      </c>
      <c r="AO49" s="26">
        <v>31.091041000000001</v>
      </c>
      <c r="AP49" s="26">
        <v>31.210351509092575</v>
      </c>
      <c r="AQ49" s="26">
        <v>31.170372152899642</v>
      </c>
      <c r="AR49" s="15">
        <v>31.260424407865216</v>
      </c>
      <c r="AS49" s="15">
        <v>31.289997526735593</v>
      </c>
    </row>
    <row r="51" spans="1:45" s="51" customFormat="1" x14ac:dyDescent="0.2">
      <c r="A51" s="50" t="str">
        <f>VLOOKUP("&lt;Legende_1&gt;",Uebersetzungen!$B$3:$E$52,Uebersetzungen!$B$2+1,FALSE)</f>
        <v>* entspricht der durchschnittlichen Anzahl Kinder, die eine Frau im Verlauf ihres Lebens zur Welt bringen würde, wenn die altersspezifischen Fruchtbarkeitsverhältnisse eines bestimmten Kalenderjahres zukünftig konstant bleiben würden.</v>
      </c>
    </row>
    <row r="52" spans="1:45" s="51" customFormat="1" x14ac:dyDescent="0.2">
      <c r="A52" s="55" t="str">
        <f>VLOOKUP("&lt;Legende_2&gt;",Uebersetzungen!$B$3:$E$52,Uebersetzungen!$B$2+1,FALSE)</f>
        <v>** Seit 2001 werden nur noch jene Ereignisse gezählt, bei denen die Bezugsperson einen ständigen Wohnsitz in der Schweiz hat.</v>
      </c>
    </row>
    <row r="53" spans="1:45" s="51" customFormat="1" x14ac:dyDescent="0.2">
      <c r="A53" s="55" t="str">
        <f>VLOOKUP("&lt;Legende_3&gt;",Uebersetzungen!$B$3:$E$52,Uebersetzungen!$B$2+1,FALSE)</f>
        <v>*** Ab 2010: Neue Definition der ständigen Wohnbevölkerung, die zusätzlich Personen im Asylprozess mit einer Gesamtaufenthaltsdauer von mindestens 12 Monaten umfasst.</v>
      </c>
    </row>
    <row r="55" spans="1:45" x14ac:dyDescent="0.2">
      <c r="A55" s="1" t="str">
        <f>VLOOKUP("&lt;Quelle_1&gt;",Uebersetzungen!$B$3:$E$52,Uebersetzungen!$B$2+1,FALSE)</f>
        <v>Quelle: BFS (BEVNAT, ESPOP, STATPOP)</v>
      </c>
    </row>
    <row r="56" spans="1:45" x14ac:dyDescent="0.2">
      <c r="A56" s="1" t="str">
        <f>VLOOKUP("&lt;Aktualisierung&gt;",Uebersetzungen!$B$3:$E$52,Uebersetzungen!$B$2+1,FALSE)</f>
        <v>Letztmals aktualisiert am: 25.09.2025</v>
      </c>
    </row>
  </sheetData>
  <sheetProtection sheet="1" objects="1" scenarios="1"/>
  <mergeCells count="9">
    <mergeCell ref="A46:A47"/>
    <mergeCell ref="A16:A17"/>
    <mergeCell ref="A22:A23"/>
    <mergeCell ref="A7:D7"/>
    <mergeCell ref="A9:G9"/>
    <mergeCell ref="A10:A11"/>
    <mergeCell ref="A28:A29"/>
    <mergeCell ref="A34:A35"/>
    <mergeCell ref="A40:A4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" r:id="rId4" name="Option Button 204">
              <controlPr defaultSize="0" autoFill="0" autoLine="0" autoPict="0">
                <anchor moveWithCells="1">
                  <from>
                    <xdr:col>4</xdr:col>
                    <xdr:colOff>419100</xdr:colOff>
                    <xdr:row>1</xdr:row>
                    <xdr:rowOff>114300</xdr:rowOff>
                  </from>
                  <to>
                    <xdr:col>5</xdr:col>
                    <xdr:colOff>704850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5" name="Option Button 205">
              <controlPr defaultSize="0" autoFill="0" autoLine="0" autoPict="0">
                <anchor moveWithCells="1">
                  <from>
                    <xdr:col>4</xdr:col>
                    <xdr:colOff>419100</xdr:colOff>
                    <xdr:row>2</xdr:row>
                    <xdr:rowOff>104775</xdr:rowOff>
                  </from>
                  <to>
                    <xdr:col>6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Option Button 206">
              <controlPr defaultSize="0" autoFill="0" autoLine="0" autoPict="0">
                <anchor moveWithCells="1">
                  <from>
                    <xdr:col>4</xdr:col>
                    <xdr:colOff>419100</xdr:colOff>
                    <xdr:row>3</xdr:row>
                    <xdr:rowOff>66675</xdr:rowOff>
                  </from>
                  <to>
                    <xdr:col>5</xdr:col>
                    <xdr:colOff>704850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E18" sqref="E18"/>
    </sheetView>
  </sheetViews>
  <sheetFormatPr baseColWidth="10" defaultColWidth="12.5703125" defaultRowHeight="12.75" x14ac:dyDescent="0.2"/>
  <cols>
    <col min="1" max="1" width="8.5703125" style="36" bestFit="1" customWidth="1"/>
    <col min="2" max="2" width="17.7109375" style="36" bestFit="1" customWidth="1"/>
    <col min="3" max="3" width="46.7109375" style="36" bestFit="1" customWidth="1"/>
    <col min="4" max="4" width="47.5703125" style="36" bestFit="1" customWidth="1"/>
    <col min="5" max="5" width="47" style="36" bestFit="1" customWidth="1"/>
    <col min="6" max="16384" width="12.5703125" style="36"/>
  </cols>
  <sheetData>
    <row r="1" spans="1:6" x14ac:dyDescent="0.2">
      <c r="A1" s="34" t="s">
        <v>11</v>
      </c>
      <c r="B1" s="34" t="s">
        <v>12</v>
      </c>
      <c r="C1" s="34" t="s">
        <v>13</v>
      </c>
      <c r="D1" s="34" t="s">
        <v>14</v>
      </c>
      <c r="E1" s="34" t="s">
        <v>15</v>
      </c>
      <c r="F1" s="35"/>
    </row>
    <row r="2" spans="1:6" x14ac:dyDescent="0.2">
      <c r="A2" s="37" t="s">
        <v>16</v>
      </c>
      <c r="B2" s="38">
        <v>1</v>
      </c>
      <c r="C2" s="35"/>
      <c r="D2" s="35"/>
      <c r="E2" s="35"/>
      <c r="F2" s="35"/>
    </row>
    <row r="3" spans="1:6" x14ac:dyDescent="0.2">
      <c r="A3" s="37"/>
      <c r="B3" s="36" t="s">
        <v>17</v>
      </c>
      <c r="C3" s="39" t="s">
        <v>18</v>
      </c>
      <c r="D3" s="39" t="s">
        <v>19</v>
      </c>
      <c r="E3" s="39" t="s">
        <v>20</v>
      </c>
      <c r="F3" s="35"/>
    </row>
    <row r="4" spans="1:6" ht="12.75" customHeight="1" x14ac:dyDescent="0.2">
      <c r="A4" s="37" t="s">
        <v>21</v>
      </c>
      <c r="B4" s="40" t="s">
        <v>22</v>
      </c>
      <c r="C4" s="41" t="s">
        <v>44</v>
      </c>
      <c r="D4" s="41" t="s">
        <v>47</v>
      </c>
      <c r="E4" s="41" t="s">
        <v>48</v>
      </c>
      <c r="F4" s="35"/>
    </row>
    <row r="5" spans="1:6" x14ac:dyDescent="0.2">
      <c r="A5" s="37"/>
      <c r="B5" s="36" t="s">
        <v>23</v>
      </c>
      <c r="C5" s="42"/>
      <c r="D5" s="42"/>
      <c r="E5" s="42"/>
      <c r="F5" s="35"/>
    </row>
    <row r="6" spans="1:6" x14ac:dyDescent="0.2">
      <c r="A6" s="37"/>
      <c r="B6" s="37"/>
      <c r="C6" s="43"/>
      <c r="D6" s="43"/>
      <c r="E6" s="43"/>
      <c r="F6" s="35"/>
    </row>
    <row r="7" spans="1:6" x14ac:dyDescent="0.2">
      <c r="A7" s="37"/>
      <c r="B7" s="36" t="s">
        <v>40</v>
      </c>
      <c r="C7" s="42" t="s">
        <v>0</v>
      </c>
      <c r="D7" s="42" t="s">
        <v>32</v>
      </c>
      <c r="E7" s="42" t="s">
        <v>33</v>
      </c>
      <c r="F7" s="35"/>
    </row>
    <row r="8" spans="1:6" x14ac:dyDescent="0.2">
      <c r="A8" s="37"/>
      <c r="B8" s="36" t="s">
        <v>65</v>
      </c>
      <c r="C8" s="42" t="s">
        <v>1</v>
      </c>
      <c r="D8" s="42" t="s">
        <v>46</v>
      </c>
      <c r="E8" s="42" t="s">
        <v>45</v>
      </c>
      <c r="F8" s="35"/>
    </row>
    <row r="9" spans="1:6" x14ac:dyDescent="0.2">
      <c r="A9" s="37"/>
      <c r="B9" s="35"/>
      <c r="C9" s="44"/>
      <c r="D9" s="44"/>
      <c r="E9" s="44"/>
      <c r="F9" s="35"/>
    </row>
    <row r="10" spans="1:6" ht="25.5" x14ac:dyDescent="0.2">
      <c r="A10" s="37" t="s">
        <v>21</v>
      </c>
      <c r="B10" s="36" t="s">
        <v>25</v>
      </c>
      <c r="C10" s="42" t="s">
        <v>6</v>
      </c>
      <c r="D10" s="42" t="s">
        <v>60</v>
      </c>
      <c r="E10" s="42" t="s">
        <v>49</v>
      </c>
      <c r="F10" s="35"/>
    </row>
    <row r="11" spans="1:6" ht="25.5" x14ac:dyDescent="0.2">
      <c r="A11" s="35"/>
      <c r="B11" s="36" t="s">
        <v>26</v>
      </c>
      <c r="C11" s="42" t="s">
        <v>5</v>
      </c>
      <c r="D11" s="42" t="s">
        <v>61</v>
      </c>
      <c r="E11" s="42" t="s">
        <v>50</v>
      </c>
      <c r="F11" s="35"/>
    </row>
    <row r="12" spans="1:6" ht="25.5" x14ac:dyDescent="0.2">
      <c r="A12" s="35"/>
      <c r="B12" s="36" t="s">
        <v>27</v>
      </c>
      <c r="C12" s="42" t="s">
        <v>7</v>
      </c>
      <c r="D12" s="42" t="s">
        <v>56</v>
      </c>
      <c r="E12" s="42" t="s">
        <v>51</v>
      </c>
      <c r="F12" s="35"/>
    </row>
    <row r="13" spans="1:6" x14ac:dyDescent="0.2">
      <c r="A13" s="35"/>
      <c r="B13" s="36" t="s">
        <v>28</v>
      </c>
      <c r="C13" s="42" t="s">
        <v>2</v>
      </c>
      <c r="D13" s="42" t="s">
        <v>57</v>
      </c>
      <c r="E13" s="42" t="s">
        <v>55</v>
      </c>
      <c r="F13" s="35"/>
    </row>
    <row r="14" spans="1:6" ht="25.5" x14ac:dyDescent="0.2">
      <c r="A14" s="35"/>
      <c r="B14" s="36" t="s">
        <v>29</v>
      </c>
      <c r="C14" s="42" t="s">
        <v>4</v>
      </c>
      <c r="D14" s="42" t="s">
        <v>58</v>
      </c>
      <c r="E14" s="42" t="s">
        <v>52</v>
      </c>
      <c r="F14" s="35"/>
    </row>
    <row r="15" spans="1:6" x14ac:dyDescent="0.2">
      <c r="A15" s="35"/>
      <c r="B15" s="36" t="s">
        <v>30</v>
      </c>
      <c r="C15" s="42" t="s">
        <v>9</v>
      </c>
      <c r="D15" s="42" t="s">
        <v>62</v>
      </c>
      <c r="E15" s="42" t="s">
        <v>53</v>
      </c>
      <c r="F15" s="35"/>
    </row>
    <row r="16" spans="1:6" ht="25.5" x14ac:dyDescent="0.2">
      <c r="A16" s="35"/>
      <c r="B16" s="36" t="s">
        <v>31</v>
      </c>
      <c r="C16" s="42" t="s">
        <v>8</v>
      </c>
      <c r="D16" s="42" t="s">
        <v>59</v>
      </c>
      <c r="E16" s="42" t="s">
        <v>54</v>
      </c>
      <c r="F16" s="35"/>
    </row>
    <row r="17" spans="1:6" x14ac:dyDescent="0.2">
      <c r="A17" s="35"/>
      <c r="B17" s="35"/>
      <c r="C17" s="44"/>
      <c r="D17" s="44"/>
      <c r="E17" s="44"/>
      <c r="F17" s="35"/>
    </row>
    <row r="18" spans="1:6" ht="63.75" x14ac:dyDescent="0.2">
      <c r="A18" s="37"/>
      <c r="B18" s="36" t="s">
        <v>34</v>
      </c>
      <c r="C18" s="42" t="s">
        <v>3</v>
      </c>
      <c r="D18" s="42" t="s">
        <v>63</v>
      </c>
      <c r="E18" s="42" t="s">
        <v>64</v>
      </c>
      <c r="F18" s="35"/>
    </row>
    <row r="19" spans="1:6" ht="38.25" x14ac:dyDescent="0.2">
      <c r="A19" s="35"/>
      <c r="B19" s="36" t="s">
        <v>35</v>
      </c>
      <c r="C19" s="42" t="s">
        <v>69</v>
      </c>
      <c r="D19" s="42" t="s">
        <v>72</v>
      </c>
      <c r="E19" s="45" t="s">
        <v>71</v>
      </c>
      <c r="F19" s="35"/>
    </row>
    <row r="20" spans="1:6" ht="51" x14ac:dyDescent="0.2">
      <c r="A20" s="35"/>
      <c r="B20" s="36" t="s">
        <v>36</v>
      </c>
      <c r="C20" s="42" t="s">
        <v>70</v>
      </c>
      <c r="D20" s="42" t="s">
        <v>73</v>
      </c>
      <c r="E20" s="42" t="s">
        <v>74</v>
      </c>
      <c r="F20" s="35"/>
    </row>
    <row r="21" spans="1:6" x14ac:dyDescent="0.2">
      <c r="A21" s="35"/>
      <c r="B21" s="36" t="s">
        <v>37</v>
      </c>
      <c r="C21" s="42"/>
      <c r="D21" s="42"/>
      <c r="E21" s="42"/>
      <c r="F21" s="35"/>
    </row>
    <row r="22" spans="1:6" x14ac:dyDescent="0.2">
      <c r="A22" s="35"/>
      <c r="B22" s="35"/>
      <c r="C22" s="44"/>
      <c r="D22" s="44"/>
      <c r="E22" s="44"/>
      <c r="F22" s="35"/>
    </row>
    <row r="23" spans="1:6" x14ac:dyDescent="0.2">
      <c r="A23" s="35" t="s">
        <v>24</v>
      </c>
      <c r="B23" s="36" t="s">
        <v>38</v>
      </c>
      <c r="C23" s="42" t="s">
        <v>41</v>
      </c>
      <c r="D23" s="42" t="s">
        <v>42</v>
      </c>
      <c r="E23" s="42" t="s">
        <v>43</v>
      </c>
      <c r="F23" s="35"/>
    </row>
    <row r="24" spans="1:6" x14ac:dyDescent="0.2">
      <c r="A24" s="35" t="s">
        <v>21</v>
      </c>
      <c r="B24" s="46" t="s">
        <v>39</v>
      </c>
      <c r="C24" s="47" t="s">
        <v>66</v>
      </c>
      <c r="D24" s="47" t="s">
        <v>67</v>
      </c>
      <c r="E24" s="47" t="s">
        <v>68</v>
      </c>
      <c r="F24" s="35"/>
    </row>
    <row r="25" spans="1:6" x14ac:dyDescent="0.2">
      <c r="A25" s="35"/>
      <c r="B25" s="35"/>
      <c r="C25" s="44"/>
      <c r="D25" s="44"/>
      <c r="E25" s="44"/>
      <c r="F25" s="35"/>
    </row>
    <row r="26" spans="1:6" x14ac:dyDescent="0.2">
      <c r="A26" s="37"/>
      <c r="B26" s="38"/>
      <c r="C26" s="44"/>
      <c r="D26" s="44"/>
      <c r="E26" s="44"/>
      <c r="F26" s="3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1014</Benutzerdefinierte_x0020_ID>
    <Titel_RM xmlns="9d1f6504-c754-4527-a358-047ce8521f96">Indicaturs – naschientschas e fritgaivladad</Titel_RM>
    <Titel_DE xmlns="9d1f6504-c754-4527-a358-047ce8521f96">Indikatoren - Geburten und Fruchtbarkeit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Indicatori - nascite e fecondità</Titel_IT>
  </documentManagement>
</p:properties>
</file>

<file path=customXml/itemProps1.xml><?xml version="1.0" encoding="utf-8"?>
<ds:datastoreItem xmlns:ds="http://schemas.openxmlformats.org/officeDocument/2006/customXml" ds:itemID="{4A7FD90C-5615-4DFA-AD61-C055B5506C9B}"/>
</file>

<file path=customXml/itemProps2.xml><?xml version="1.0" encoding="utf-8"?>
<ds:datastoreItem xmlns:ds="http://schemas.openxmlformats.org/officeDocument/2006/customXml" ds:itemID="{78E7C473-F576-4F90-9CFA-20619092BD69}"/>
</file>

<file path=customXml/itemProps3.xml><?xml version="1.0" encoding="utf-8"?>
<ds:datastoreItem xmlns:ds="http://schemas.openxmlformats.org/officeDocument/2006/customXml" ds:itemID="{DC453323-48D7-4852-84A4-056315A1DB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Geburten und Fruchtbarkeit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Indikatoren Geburten und Fruchtbarkeit</dc:title>
  <dc:creator>Luzius.Stricker@awt.gr.ch</dc:creator>
  <cp:lastModifiedBy>Stricker Luzius (AWT GR)</cp:lastModifiedBy>
  <cp:lastPrinted>2010-08-26T14:19:51Z</cp:lastPrinted>
  <dcterms:created xsi:type="dcterms:W3CDTF">2010-08-26T13:30:13Z</dcterms:created>
  <dcterms:modified xsi:type="dcterms:W3CDTF">2025-09-25T10:13:18Z</dcterms:modified>
  <cp:category>BEVNAT; ESPOP; 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2025-06-19T08:51:09Z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98116532-a693-4e70-980e-b78dd267eb8e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